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266" windowWidth="18900" windowHeight="8010" activeTab="2"/>
  </bookViews>
  <sheets>
    <sheet name="пр9-источники" sheetId="1" r:id="rId1"/>
    <sheet name="пр10-программы" sheetId="2" r:id="rId2"/>
    <sheet name="пр11-верх.предел" sheetId="3" r:id="rId3"/>
  </sheets>
  <definedNames/>
  <calcPr fullCalcOnLoad="1"/>
</workbook>
</file>

<file path=xl/sharedStrings.xml><?xml version="1.0" encoding="utf-8"?>
<sst xmlns="http://schemas.openxmlformats.org/spreadsheetml/2006/main" count="221" uniqueCount="181">
  <si>
    <t>Приложение 9</t>
  </si>
  <si>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</si>
  <si>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</si>
  <si>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2011 год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</si>
  <si>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</si>
  <si>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</si>
  <si>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2011 год</t>
  </si>
  <si>
    <t>Изменения</t>
  </si>
  <si>
    <t xml:space="preserve">Уточненный план </t>
  </si>
  <si>
    <t>Изменения (+;-)</t>
  </si>
  <si>
    <t>Уточнено  (сумма с учетом изменений на 01.02.2011)</t>
  </si>
  <si>
    <t>Изменения (+;-) (февраль)</t>
  </si>
  <si>
    <t>Уточнено  (сумма с учетом изменений от 25.02.2011 №122)</t>
  </si>
  <si>
    <t>Изменения (+;-) (март)</t>
  </si>
  <si>
    <t>Уточнено  (сумма с учетом изменений от 25.03.2011 №130)</t>
  </si>
  <si>
    <t>Изменения (+;-) (апр)</t>
  </si>
  <si>
    <t>Уточнено  (сумма с учетом изменений от 22.04.2010 №144)</t>
  </si>
  <si>
    <t>Изменения (+;-) (май)</t>
  </si>
  <si>
    <t>Уточнено  (сумма с учетом изменений от 19.05.2011 №157)</t>
  </si>
  <si>
    <t>Изменения (+;-) (июнь)</t>
  </si>
  <si>
    <t>Уточнено  (сумма с учетом изменений от 17.06.2011 №166)</t>
  </si>
  <si>
    <t>Изменения (+;-) (июль)</t>
  </si>
  <si>
    <t>Уточнено  (сумма с учетом изменений от 13.07.2011 №173)</t>
  </si>
  <si>
    <t>Изменения (+;-) (сентябрь)</t>
  </si>
  <si>
    <t>Уточнено  (сумма с учетом изменений от 27.09.2011 №182)</t>
  </si>
  <si>
    <t>Изменения (+;-) (октябрь)</t>
  </si>
  <si>
    <t>Уточнено  (сумма с учетом изменений от 21.10.2011 №189 )</t>
  </si>
  <si>
    <t>Изменения (+;-) (ноябрь)</t>
  </si>
  <si>
    <t>Уточнено  (сумма с учетом изменений от 25.11.2011 №197)</t>
  </si>
  <si>
    <t>Изменения (+;-) (декабрь)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</si>
  <si>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</si>
  <si>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</si>
  <si>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</si>
  <si>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</si>
  <si>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</si>
  <si>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</si>
  <si>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</si>
  <si>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050 01 01 00 00 04 0000 710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</si>
  <si>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</si>
  <si>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050 01 01 00 00 04 0000 810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</si>
  <si>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</si>
  <si>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</si>
  <si>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</si>
  <si>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</si>
  <si>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</si>
  <si>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</si>
  <si>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</si>
  <si>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</si>
  <si>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</si>
  <si>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</si>
  <si>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</si>
  <si>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</si>
  <si>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</si>
  <si>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</si>
  <si>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</si>
  <si>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</si>
  <si>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</si>
  <si>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</si>
  <si>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</si>
  <si>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</si>
  <si>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</si>
  <si>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</si>
  <si>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</si>
  <si>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</si>
  <si>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</si>
  <si>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</si>
  <si>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</si>
  <si>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</si>
  <si>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</si>
  <si>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</si>
  <si>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</si>
  <si>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</si>
  <si>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</si>
  <si>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</si>
  <si>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</si>
  <si>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</si>
  <si>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</si>
  <si>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</si>
  <si>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</si>
  <si>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</si>
  <si>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</si>
  <si>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</si>
  <si>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</si>
  <si>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</si>
  <si>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</si>
  <si>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</si>
  <si>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</si>
  <si>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</si>
  <si>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</si>
  <si>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</si>
  <si>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</si>
  <si>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</si>
  <si>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</si>
  <si>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</si>
  <si>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</si>
  <si>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</si>
  <si>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</si>
  <si>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050 01 05 00 00 00 0000 500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</si>
  <si>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</si>
  <si>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</si>
  <si>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</si>
  <si>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</si>
  <si>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</si>
  <si>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</si>
  <si>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</si>
  <si>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</si>
  <si>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</si>
  <si>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</si>
  <si>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</si>
  <si>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</si>
  <si>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</si>
  <si>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050 01 05 00 00 00 0000 600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</si>
  <si>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</si>
  <si>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</si>
  <si>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</si>
  <si>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</si>
  <si>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</si>
  <si>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</si>
  <si>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</si>
  <si>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050 01 05 02 00 00 0000 600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</si>
  <si>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</si>
  <si>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</si>
  <si>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</si>
  <si>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</si>
  <si>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</si>
  <si>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</si>
  <si>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</si>
  <si>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</si>
  <si>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</si>
  <si>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</si>
  <si>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</si>
  <si>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</si>
  <si>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</si>
  <si>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Н.А.Мартынюк</t>
  </si>
  <si>
    <t>к решению Думы</t>
  </si>
  <si>
    <t>от ____________2011 года №_____</t>
  </si>
  <si>
    <t>Наименование</t>
  </si>
  <si>
    <t>Утверждено решением Думы г.Мегиона от 07.12.2010 №100</t>
  </si>
  <si>
    <t>Уточнено решением Думы города Мегиона от 27.12.2010 №104</t>
  </si>
  <si>
    <t>Изменения (февр)</t>
  </si>
  <si>
    <t>Сумма с учетом изменений</t>
  </si>
  <si>
    <t>Изменения (март)</t>
  </si>
  <si>
    <t>Изменения (апрель)</t>
  </si>
  <si>
    <t>Уточнено  (сумма с учетом изменений от 22.04.2011 №144)</t>
  </si>
  <si>
    <t>корректировка</t>
  </si>
  <si>
    <t>Изменения (май)</t>
  </si>
  <si>
    <t>Сумма с учетом изменений от 19.05.2011 №157</t>
  </si>
  <si>
    <t>Изменения (июнь)</t>
  </si>
  <si>
    <t>Сумма с учетом изменений от 13.07.2011 №173</t>
  </si>
  <si>
    <t>Изменения (сентябрь)</t>
  </si>
  <si>
    <t>Сумма с учетом изменений от 27.09.2011 №182</t>
  </si>
  <si>
    <t>Изменения (октябрь)</t>
  </si>
  <si>
    <t>Сумма с учетом изменений от 21.10.2011 №189</t>
  </si>
  <si>
    <t>Изменения (ноябрь)</t>
  </si>
  <si>
    <t>Сумма с учетом изменений от 25.11.2011 №197</t>
  </si>
  <si>
    <t>Изменения (декабрь)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</si>
  <si>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</si>
  <si>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</si>
  <si>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</si>
  <si>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</si>
  <si>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</si>
  <si>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10</t>
  </si>
  <si>
    <t>Приложение  11</t>
  </si>
  <si>
    <t>Приложение  13</t>
  </si>
  <si>
    <t>Вид долгового обязательства</t>
  </si>
  <si>
    <t>Сумма с учетом изменений  от 27.109.2011 №182</t>
  </si>
  <si>
    <t xml:space="preserve">Сумма с учетом изменений </t>
  </si>
  <si>
    <t>Муниципальные гарантии городского округа город Мегион</t>
  </si>
  <si>
    <t>Общая сумма долга  на 01.01.2011 г.</t>
  </si>
  <si>
    <t>Погашение кредита в 2011 году</t>
  </si>
  <si>
    <t>Общая сумма долга  на 01.01.2012 г.</t>
  </si>
  <si>
    <t>Уточнено  (сумма с учетом изменений от 12.12.2011 №203)</t>
  </si>
  <si>
    <t>Сумма с учетом изменений от 12.12.2011 №203</t>
  </si>
  <si>
    <t xml:space="preserve">Сумма с учетом изменений от 12.12.2011 №203 </t>
  </si>
  <si>
    <t>от 23.12. 2011 № 206</t>
  </si>
  <si>
    <t>от 23.12.2011  № 206</t>
  </si>
  <si>
    <t xml:space="preserve"> Программа муниципальных внутренних заимствований </t>
  </si>
  <si>
    <t>городского округа город Мегион на 2011 год</t>
  </si>
  <si>
    <t>Верхний предел муниципального внутреннего долга</t>
  </si>
  <si>
    <t xml:space="preserve"> городского округа город Мегион</t>
  </si>
  <si>
    <t>на 01.01.2012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</si>
</sst>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/>
    </xf>
    <xf numFmtId="165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7" fillId="0" borderId="0" xfId="58" applyFont="1" applyBorder="1" applyAlignment="1" applyProtection="1">
      <alignment horizontal="left"/>
      <protection hidden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58" applyFont="1" applyBorder="1" applyAlignment="1" applyProtection="1">
      <alignment horizontal="left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20">
      <selection activeCell="A73" sqref="A73"/>
    </sheetView>
  </sheetViews>
  <sheetFormatPr defaultColWidth="9.140625" defaultRowHeight="15"/>
  <cols>
    <col min="1" max="1" width="57.8515625" style="1" customWidth="1"/>
    <col min="2" max="2" width="29.28125" style="1" customWidth="1"/>
    <col min="3" max="3" width="12.57421875" style="1" customWidth="1"/>
    <col min="4" max="4" width="14.8515625" style="1" hidden="1" customWidth="1"/>
    <col min="5" max="5" width="13.421875" style="1" hidden="1" customWidth="1"/>
    <col min="6" max="6" width="15.57421875" style="1" hidden="1" customWidth="1"/>
    <col min="7" max="7" width="16.421875" style="1" hidden="1" customWidth="1"/>
    <col min="8" max="8" width="13.00390625" style="1" hidden="1" customWidth="1"/>
    <col min="9" max="9" width="13.57421875" style="1" hidden="1" customWidth="1"/>
    <col min="10" max="10" width="13.00390625" style="1" hidden="1" customWidth="1"/>
    <col min="11" max="11" width="17.8515625" style="1" hidden="1" customWidth="1"/>
    <col min="12" max="12" width="13.00390625" style="1" hidden="1" customWidth="1"/>
    <col min="13" max="14" width="17.8515625" style="1" hidden="1" customWidth="1"/>
    <col min="15" max="15" width="13.00390625" style="1" hidden="1" customWidth="1"/>
    <col min="16" max="16" width="17.8515625" style="1" hidden="1" customWidth="1"/>
    <col min="17" max="17" width="15.28125" style="1" hidden="1" customWidth="1"/>
    <col min="18" max="18" width="17.28125" style="1" hidden="1" customWidth="1"/>
    <col min="19" max="19" width="15.421875" style="1" hidden="1" customWidth="1"/>
    <col min="20" max="20" width="18.28125" style="1" hidden="1" customWidth="1"/>
    <col min="21" max="21" width="15.421875" style="1" hidden="1" customWidth="1"/>
    <col min="22" max="22" width="18.28125" style="1" hidden="1" customWidth="1"/>
    <col min="23" max="23" width="15.421875" style="1" hidden="1" customWidth="1"/>
    <col min="24" max="24" width="18.28125" style="1" hidden="1" customWidth="1"/>
    <col min="25" max="25" width="15.421875" style="1" hidden="1" customWidth="1"/>
    <col min="26" max="26" width="18.28125" style="1" hidden="1" customWidth="1"/>
    <col min="27" max="27" width="15.421875" style="1" hidden="1" customWidth="1"/>
    <col min="28" max="28" width="13.7109375" style="1" customWidth="1"/>
    <col min="29" max="29" width="12.140625" style="1" customWidth="1"/>
    <col min="30" max="30" width="13.140625" style="1" customWidth="1"/>
    <col min="31" max="16384" width="9.140625" style="1" customWidth="1"/>
  </cols>
  <sheetData>
    <row r="1" spans="3:30" s="34" customFormat="1" ht="15.75">
      <c r="C1" s="51"/>
      <c r="E1" s="52"/>
      <c r="F1" s="52"/>
      <c r="I1" s="51"/>
      <c r="K1" s="51"/>
      <c r="V1" s="51"/>
      <c r="Z1" s="51"/>
      <c r="AC1" s="54" t="s">
        <v>0</v>
      </c>
      <c r="AD1" s="54"/>
    </row>
    <row r="2" spans="3:30" s="34" customFormat="1" ht="15.75">
      <c r="C2" s="51"/>
      <c r="E2" s="52"/>
      <c r="H2" s="52"/>
      <c r="I2" s="51"/>
      <c r="J2" s="52"/>
      <c r="K2" s="51"/>
      <c r="L2" s="52"/>
      <c r="O2" s="52"/>
      <c r="V2" s="51"/>
      <c r="Z2" s="51"/>
      <c r="AC2" s="54" t="s">
        <v>1</v>
      </c>
      <c r="AD2" s="54"/>
    </row>
    <row r="3" spans="3:30" s="34" customFormat="1" ht="15.75">
      <c r="C3" s="51"/>
      <c r="E3" s="52"/>
      <c r="H3" s="52"/>
      <c r="I3" s="51"/>
      <c r="J3" s="52"/>
      <c r="K3" s="51"/>
      <c r="L3" s="52"/>
      <c r="O3" s="52"/>
      <c r="V3" s="51"/>
      <c r="Z3" s="51"/>
      <c r="AC3" s="54" t="s">
        <v>2</v>
      </c>
      <c r="AD3" s="54"/>
    </row>
    <row r="4" spans="3:30" s="34" customFormat="1" ht="15.75">
      <c r="C4" s="51"/>
      <c r="E4" s="51"/>
      <c r="H4" s="51"/>
      <c r="I4" s="51"/>
      <c r="J4" s="51"/>
      <c r="K4" s="51"/>
      <c r="L4" s="51"/>
      <c r="O4" s="51"/>
      <c r="V4" s="51"/>
      <c r="Z4" s="51"/>
      <c r="AC4" s="54" t="s">
        <v>174</v>
      </c>
      <c r="AD4" s="54"/>
    </row>
    <row r="6" spans="1:30" ht="1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44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15" customHeight="1">
      <c r="A8" s="58" t="s">
        <v>4</v>
      </c>
      <c r="B8" s="59" t="s">
        <v>5</v>
      </c>
      <c r="C8" s="55" t="s">
        <v>6</v>
      </c>
      <c r="D8" s="55" t="s">
        <v>7</v>
      </c>
      <c r="E8" s="55" t="s">
        <v>8</v>
      </c>
      <c r="F8" s="55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6"/>
      <c r="O8" s="55" t="s">
        <v>17</v>
      </c>
      <c r="P8" s="55" t="s">
        <v>18</v>
      </c>
      <c r="Q8" s="55" t="s">
        <v>19</v>
      </c>
      <c r="R8" s="55" t="s">
        <v>20</v>
      </c>
      <c r="S8" s="55" t="s">
        <v>21</v>
      </c>
      <c r="T8" s="55" t="s">
        <v>22</v>
      </c>
      <c r="U8" s="55" t="s">
        <v>23</v>
      </c>
      <c r="V8" s="55" t="s">
        <v>24</v>
      </c>
      <c r="W8" s="55" t="s">
        <v>25</v>
      </c>
      <c r="X8" s="55" t="s">
        <v>26</v>
      </c>
      <c r="Y8" s="55" t="s">
        <v>27</v>
      </c>
      <c r="Z8" s="55" t="s">
        <v>28</v>
      </c>
      <c r="AA8" s="55" t="s">
        <v>29</v>
      </c>
      <c r="AB8" s="55" t="s">
        <v>171</v>
      </c>
      <c r="AC8" s="55" t="s">
        <v>29</v>
      </c>
      <c r="AD8" s="55" t="s">
        <v>30</v>
      </c>
    </row>
    <row r="9" spans="1:30" ht="68.25" customHeight="1">
      <c r="A9" s="58"/>
      <c r="B9" s="59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7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s="5" customFormat="1" ht="12" customHeight="1">
      <c r="A10" s="2">
        <v>1</v>
      </c>
      <c r="B10" s="3">
        <v>2</v>
      </c>
      <c r="C10" s="4" t="s">
        <v>31</v>
      </c>
      <c r="E10" s="6">
        <v>3</v>
      </c>
      <c r="F10" s="6">
        <v>4</v>
      </c>
      <c r="G10" s="6">
        <v>4</v>
      </c>
      <c r="H10" s="6">
        <v>5</v>
      </c>
      <c r="I10" s="6">
        <v>6</v>
      </c>
      <c r="J10" s="6">
        <v>5</v>
      </c>
      <c r="K10" s="6">
        <v>6</v>
      </c>
      <c r="L10" s="6">
        <v>5</v>
      </c>
      <c r="M10" s="6">
        <v>6</v>
      </c>
      <c r="N10" s="6"/>
      <c r="O10" s="6">
        <v>5</v>
      </c>
      <c r="P10" s="6">
        <v>6</v>
      </c>
      <c r="Q10" s="6">
        <v>5</v>
      </c>
      <c r="R10" s="6">
        <v>6</v>
      </c>
      <c r="S10" s="6">
        <v>5</v>
      </c>
      <c r="T10" s="6">
        <v>6</v>
      </c>
      <c r="U10" s="6">
        <v>5</v>
      </c>
      <c r="V10" s="6">
        <v>6</v>
      </c>
      <c r="W10" s="6">
        <v>5</v>
      </c>
      <c r="X10" s="6">
        <v>6</v>
      </c>
      <c r="Y10" s="6">
        <v>5</v>
      </c>
      <c r="Z10" s="6">
        <v>6</v>
      </c>
      <c r="AA10" s="6">
        <v>5</v>
      </c>
      <c r="AB10" s="6">
        <v>6</v>
      </c>
      <c r="AC10" s="6">
        <v>5</v>
      </c>
      <c r="AD10" s="6">
        <v>6</v>
      </c>
    </row>
    <row r="11" spans="1:30" ht="32.25" customHeight="1">
      <c r="A11" s="7" t="s">
        <v>32</v>
      </c>
      <c r="B11" s="8" t="s">
        <v>33</v>
      </c>
      <c r="C11" s="9">
        <f>SUM(C18+C23)</f>
        <v>98817</v>
      </c>
      <c r="D11" s="9">
        <f>SUM(D18+D23)</f>
        <v>0</v>
      </c>
      <c r="E11" s="10">
        <f>SUM(C11:D11)</f>
        <v>98817</v>
      </c>
      <c r="F11" s="9">
        <f>SUM(F18+F23)</f>
        <v>0</v>
      </c>
      <c r="G11" s="10">
        <f aca="true" t="shared" si="0" ref="G11:G59">SUM(E11+F11)</f>
        <v>98817</v>
      </c>
      <c r="H11" s="11">
        <f>SUM(H18+H23)</f>
        <v>-1500</v>
      </c>
      <c r="I11" s="10">
        <f>SUM(G11+H11)</f>
        <v>97317</v>
      </c>
      <c r="J11" s="11">
        <f>SUM(J18+J23)</f>
        <v>1317</v>
      </c>
      <c r="K11" s="10">
        <f>SUM(I11+J11)</f>
        <v>98634</v>
      </c>
      <c r="L11" s="11">
        <f>SUM(L18+L23)</f>
        <v>55.3</v>
      </c>
      <c r="M11" s="10">
        <f>SUM(K11+L11)</f>
        <v>98689.3</v>
      </c>
      <c r="N11" s="12">
        <f>SUM(N15+N18+N23)</f>
        <v>0</v>
      </c>
      <c r="O11" s="12">
        <f>SUM(O18+O23)</f>
        <v>-1227.5</v>
      </c>
      <c r="P11" s="10">
        <f aca="true" t="shared" si="1" ref="P11:P59">SUM(M11+N11+O11)</f>
        <v>97461.8</v>
      </c>
      <c r="Q11" s="12">
        <f>SUM(Q18+Q23)</f>
        <v>-644.6</v>
      </c>
      <c r="R11" s="10">
        <f>SUM(P11+Q11)</f>
        <v>96817.2</v>
      </c>
      <c r="S11" s="12">
        <f>SUM(S18+S23)</f>
        <v>0</v>
      </c>
      <c r="T11" s="10">
        <f>SUM(R11+S11)</f>
        <v>96817.2</v>
      </c>
      <c r="U11" s="12">
        <f>SUM(U15+U18+U23)</f>
        <v>330</v>
      </c>
      <c r="V11" s="10">
        <f>SUM(T11+U11)</f>
        <v>97147.2</v>
      </c>
      <c r="W11" s="12">
        <f>SUM(W15+W18+W23)</f>
        <v>-13975.3</v>
      </c>
      <c r="X11" s="10">
        <f>SUM(V11+W11)</f>
        <v>83171.9</v>
      </c>
      <c r="Y11" s="12">
        <f>SUM(Y15+Y18+Y23)</f>
        <v>-1316.5999999999985</v>
      </c>
      <c r="Z11" s="10">
        <f>SUM(X11+Y11)</f>
        <v>81855.29999999999</v>
      </c>
      <c r="AA11" s="12">
        <f>SUM(AA15+AA18+AA23)</f>
        <v>2839</v>
      </c>
      <c r="AB11" s="10">
        <f>SUM(Z11+AA11)</f>
        <v>84694.29999999999</v>
      </c>
      <c r="AC11" s="12">
        <f>SUM(AC15+AC18+AC23)</f>
        <v>-17333.1</v>
      </c>
      <c r="AD11" s="10">
        <f>SUM(AB11+AC11)</f>
        <v>67361.19999999998</v>
      </c>
    </row>
    <row r="12" spans="1:30" ht="45" customHeight="1">
      <c r="A12" s="7" t="s">
        <v>34</v>
      </c>
      <c r="B12" s="8" t="s">
        <v>35</v>
      </c>
      <c r="C12" s="9">
        <f>C13</f>
        <v>0</v>
      </c>
      <c r="D12" s="9">
        <f>D13</f>
        <v>0</v>
      </c>
      <c r="E12" s="10">
        <f aca="true" t="shared" si="2" ref="E12:E59">SUM(C12:D12)</f>
        <v>0</v>
      </c>
      <c r="F12" s="9">
        <f>F13</f>
        <v>0</v>
      </c>
      <c r="G12" s="10">
        <f t="shared" si="0"/>
        <v>0</v>
      </c>
      <c r="H12" s="13">
        <f>SUM(H13)</f>
        <v>0</v>
      </c>
      <c r="I12" s="10">
        <f aca="true" t="shared" si="3" ref="I12:K58">SUM(G12+H12)</f>
        <v>0</v>
      </c>
      <c r="J12" s="13">
        <f>SUM(J13)</f>
        <v>0</v>
      </c>
      <c r="K12" s="10">
        <f t="shared" si="3"/>
        <v>0</v>
      </c>
      <c r="L12" s="13">
        <f>SUM(L13)</f>
        <v>0</v>
      </c>
      <c r="M12" s="10">
        <f aca="true" t="shared" si="4" ref="M12:M58">SUM(K12+L12)</f>
        <v>0</v>
      </c>
      <c r="N12" s="12">
        <f>SUM(N13)</f>
        <v>0</v>
      </c>
      <c r="O12" s="12">
        <f>SUM(O13)</f>
        <v>0</v>
      </c>
      <c r="P12" s="10">
        <f t="shared" si="1"/>
        <v>0</v>
      </c>
      <c r="Q12" s="12">
        <f>SUM(Q13)</f>
        <v>0</v>
      </c>
      <c r="R12" s="10">
        <f aca="true" t="shared" si="5" ref="R12:R59">SUM(P12+Q12)</f>
        <v>0</v>
      </c>
      <c r="S12" s="12">
        <f>SUM(S13)</f>
        <v>0</v>
      </c>
      <c r="T12" s="10">
        <f aca="true" t="shared" si="6" ref="T12:X59">SUM(R12+S12)</f>
        <v>0</v>
      </c>
      <c r="U12" s="12">
        <f>SUM(U13)</f>
        <v>0</v>
      </c>
      <c r="V12" s="10">
        <f t="shared" si="6"/>
        <v>0</v>
      </c>
      <c r="W12" s="12">
        <f>SUM(W13)</f>
        <v>0</v>
      </c>
      <c r="X12" s="10">
        <f t="shared" si="6"/>
        <v>0</v>
      </c>
      <c r="Y12" s="12">
        <f>SUM(Y13)</f>
        <v>0</v>
      </c>
      <c r="Z12" s="10">
        <f aca="true" t="shared" si="7" ref="Z12:Z59">SUM(X12+Y12)</f>
        <v>0</v>
      </c>
      <c r="AA12" s="12">
        <f>SUM(AA13)</f>
        <v>0</v>
      </c>
      <c r="AB12" s="10">
        <f aca="true" t="shared" si="8" ref="AB12:AB59">SUM(Z12+AA12)</f>
        <v>0</v>
      </c>
      <c r="AC12" s="12">
        <f>SUM(AC13)</f>
        <v>0</v>
      </c>
      <c r="AD12" s="10">
        <f aca="true" t="shared" si="9" ref="AD12:AD59">SUM(AB12+AC12)</f>
        <v>0</v>
      </c>
    </row>
    <row r="13" spans="1:30" ht="45.75" customHeight="1">
      <c r="A13" s="14" t="s">
        <v>36</v>
      </c>
      <c r="B13" s="15" t="s">
        <v>37</v>
      </c>
      <c r="C13" s="16">
        <f>C14</f>
        <v>0</v>
      </c>
      <c r="D13" s="16">
        <f>D14</f>
        <v>0</v>
      </c>
      <c r="E13" s="10">
        <f t="shared" si="2"/>
        <v>0</v>
      </c>
      <c r="F13" s="16">
        <f>F14</f>
        <v>0</v>
      </c>
      <c r="G13" s="17">
        <f t="shared" si="0"/>
        <v>0</v>
      </c>
      <c r="H13" s="13">
        <f>SUM(H14)</f>
        <v>0</v>
      </c>
      <c r="I13" s="10">
        <f t="shared" si="3"/>
        <v>0</v>
      </c>
      <c r="J13" s="13">
        <f>SUM(J14)</f>
        <v>0</v>
      </c>
      <c r="K13" s="10">
        <f t="shared" si="3"/>
        <v>0</v>
      </c>
      <c r="L13" s="13">
        <f>SUM(L14)</f>
        <v>0</v>
      </c>
      <c r="M13" s="10">
        <f t="shared" si="4"/>
        <v>0</v>
      </c>
      <c r="N13" s="12">
        <f>SUM(N14)</f>
        <v>0</v>
      </c>
      <c r="O13" s="12">
        <f>SUM(O14)</f>
        <v>0</v>
      </c>
      <c r="P13" s="10">
        <f t="shared" si="1"/>
        <v>0</v>
      </c>
      <c r="Q13" s="12">
        <f>SUM(Q14)</f>
        <v>0</v>
      </c>
      <c r="R13" s="10">
        <f t="shared" si="5"/>
        <v>0</v>
      </c>
      <c r="S13" s="12">
        <f>SUM(S14)</f>
        <v>0</v>
      </c>
      <c r="T13" s="10">
        <f t="shared" si="6"/>
        <v>0</v>
      </c>
      <c r="U13" s="12">
        <f>SUM(U14)</f>
        <v>0</v>
      </c>
      <c r="V13" s="10">
        <f t="shared" si="6"/>
        <v>0</v>
      </c>
      <c r="W13" s="12">
        <f>SUM(W14)</f>
        <v>0</v>
      </c>
      <c r="X13" s="10">
        <f t="shared" si="6"/>
        <v>0</v>
      </c>
      <c r="Y13" s="12">
        <f>SUM(Y14)</f>
        <v>0</v>
      </c>
      <c r="Z13" s="10">
        <f t="shared" si="7"/>
        <v>0</v>
      </c>
      <c r="AA13" s="12">
        <f>SUM(AA14)</f>
        <v>0</v>
      </c>
      <c r="AB13" s="10">
        <f t="shared" si="8"/>
        <v>0</v>
      </c>
      <c r="AC13" s="12">
        <f>SUM(AC14)</f>
        <v>0</v>
      </c>
      <c r="AD13" s="10">
        <f t="shared" si="9"/>
        <v>0</v>
      </c>
    </row>
    <row r="14" spans="1:30" ht="46.5" customHeight="1">
      <c r="A14" s="14" t="s">
        <v>38</v>
      </c>
      <c r="B14" s="15" t="s">
        <v>39</v>
      </c>
      <c r="C14" s="16">
        <v>0</v>
      </c>
      <c r="D14" s="16">
        <v>0</v>
      </c>
      <c r="E14" s="10">
        <f t="shared" si="2"/>
        <v>0</v>
      </c>
      <c r="F14" s="16">
        <v>0</v>
      </c>
      <c r="G14" s="17">
        <f t="shared" si="0"/>
        <v>0</v>
      </c>
      <c r="H14" s="13"/>
      <c r="I14" s="10">
        <f t="shared" si="3"/>
        <v>0</v>
      </c>
      <c r="J14" s="13"/>
      <c r="K14" s="10">
        <f t="shared" si="3"/>
        <v>0</v>
      </c>
      <c r="L14" s="13"/>
      <c r="M14" s="10">
        <f t="shared" si="4"/>
        <v>0</v>
      </c>
      <c r="N14" s="12"/>
      <c r="O14" s="12"/>
      <c r="P14" s="10">
        <f t="shared" si="1"/>
        <v>0</v>
      </c>
      <c r="Q14" s="12"/>
      <c r="R14" s="10">
        <f t="shared" si="5"/>
        <v>0</v>
      </c>
      <c r="S14" s="12"/>
      <c r="T14" s="10">
        <f t="shared" si="6"/>
        <v>0</v>
      </c>
      <c r="U14" s="12"/>
      <c r="V14" s="10">
        <f t="shared" si="6"/>
        <v>0</v>
      </c>
      <c r="W14" s="12"/>
      <c r="X14" s="10">
        <f t="shared" si="6"/>
        <v>0</v>
      </c>
      <c r="Y14" s="12"/>
      <c r="Z14" s="10">
        <f t="shared" si="7"/>
        <v>0</v>
      </c>
      <c r="AA14" s="12"/>
      <c r="AB14" s="10">
        <f t="shared" si="8"/>
        <v>0</v>
      </c>
      <c r="AC14" s="12"/>
      <c r="AD14" s="10">
        <f t="shared" si="9"/>
        <v>0</v>
      </c>
    </row>
    <row r="15" spans="1:30" ht="28.5">
      <c r="A15" s="7" t="s">
        <v>40</v>
      </c>
      <c r="B15" s="8" t="s">
        <v>41</v>
      </c>
      <c r="C15" s="9">
        <f>C16</f>
        <v>0</v>
      </c>
      <c r="D15" s="9">
        <f>D16</f>
        <v>0</v>
      </c>
      <c r="E15" s="10">
        <f t="shared" si="2"/>
        <v>0</v>
      </c>
      <c r="F15" s="9">
        <f>F16</f>
        <v>0</v>
      </c>
      <c r="G15" s="10">
        <f t="shared" si="0"/>
        <v>0</v>
      </c>
      <c r="H15" s="12">
        <f>SUM(H16+H17)</f>
        <v>0</v>
      </c>
      <c r="I15" s="10">
        <f t="shared" si="3"/>
        <v>0</v>
      </c>
      <c r="J15" s="12">
        <f>SUM(J16+J17)</f>
        <v>0</v>
      </c>
      <c r="K15" s="10">
        <f t="shared" si="3"/>
        <v>0</v>
      </c>
      <c r="L15" s="12">
        <f>SUM(L16+L17)</f>
        <v>0</v>
      </c>
      <c r="M15" s="10">
        <f t="shared" si="4"/>
        <v>0</v>
      </c>
      <c r="N15" s="12">
        <f>SUM(N16+N17)</f>
        <v>40000</v>
      </c>
      <c r="O15" s="12">
        <f>SUM(O16+O17)</f>
        <v>0</v>
      </c>
      <c r="P15" s="10">
        <f t="shared" si="1"/>
        <v>40000</v>
      </c>
      <c r="Q15" s="12">
        <f>SUM(Q16+Q17)</f>
        <v>0</v>
      </c>
      <c r="R15" s="10">
        <f t="shared" si="5"/>
        <v>40000</v>
      </c>
      <c r="S15" s="12">
        <f>SUM(S16+S17)</f>
        <v>0</v>
      </c>
      <c r="T15" s="10">
        <f t="shared" si="6"/>
        <v>40000</v>
      </c>
      <c r="U15" s="12">
        <f>SUM(U16+U17)</f>
        <v>-40000</v>
      </c>
      <c r="V15" s="10">
        <f t="shared" si="6"/>
        <v>0</v>
      </c>
      <c r="W15" s="12">
        <f>SUM(W16+W17)</f>
        <v>0</v>
      </c>
      <c r="X15" s="10">
        <f t="shared" si="6"/>
        <v>0</v>
      </c>
      <c r="Y15" s="12">
        <f>SUM(Y16+Y17)</f>
        <v>33000</v>
      </c>
      <c r="Z15" s="10">
        <f t="shared" si="7"/>
        <v>33000</v>
      </c>
      <c r="AA15" s="12">
        <f>SUM(AA16+AA17)</f>
        <v>0</v>
      </c>
      <c r="AB15" s="10">
        <f t="shared" si="8"/>
        <v>33000</v>
      </c>
      <c r="AC15" s="12">
        <f>SUM(AC16+AC17)</f>
        <v>0</v>
      </c>
      <c r="AD15" s="10">
        <f t="shared" si="9"/>
        <v>33000</v>
      </c>
    </row>
    <row r="16" spans="1:30" ht="30.75" customHeight="1">
      <c r="A16" s="14" t="s">
        <v>42</v>
      </c>
      <c r="B16" s="15" t="s">
        <v>43</v>
      </c>
      <c r="C16" s="16">
        <f>C17</f>
        <v>0</v>
      </c>
      <c r="D16" s="16">
        <f>D17</f>
        <v>0</v>
      </c>
      <c r="E16" s="10">
        <f t="shared" si="2"/>
        <v>0</v>
      </c>
      <c r="F16" s="16">
        <f>F17</f>
        <v>0</v>
      </c>
      <c r="G16" s="17">
        <f t="shared" si="0"/>
        <v>0</v>
      </c>
      <c r="H16" s="12">
        <v>50000</v>
      </c>
      <c r="I16" s="10">
        <f t="shared" si="3"/>
        <v>50000</v>
      </c>
      <c r="J16" s="12"/>
      <c r="K16" s="10">
        <f t="shared" si="3"/>
        <v>50000</v>
      </c>
      <c r="L16" s="12"/>
      <c r="M16" s="10">
        <f t="shared" si="4"/>
        <v>50000</v>
      </c>
      <c r="N16" s="12"/>
      <c r="O16" s="12"/>
      <c r="P16" s="10">
        <f t="shared" si="1"/>
        <v>50000</v>
      </c>
      <c r="Q16" s="12"/>
      <c r="R16" s="10">
        <f t="shared" si="5"/>
        <v>50000</v>
      </c>
      <c r="S16" s="12"/>
      <c r="T16" s="10">
        <f t="shared" si="6"/>
        <v>50000</v>
      </c>
      <c r="U16" s="12">
        <v>-30000</v>
      </c>
      <c r="V16" s="10">
        <f t="shared" si="6"/>
        <v>20000</v>
      </c>
      <c r="W16" s="12"/>
      <c r="X16" s="10">
        <f t="shared" si="6"/>
        <v>20000</v>
      </c>
      <c r="Y16" s="12">
        <v>50000</v>
      </c>
      <c r="Z16" s="10">
        <f t="shared" si="7"/>
        <v>70000</v>
      </c>
      <c r="AA16" s="12"/>
      <c r="AB16" s="10">
        <f t="shared" si="8"/>
        <v>70000</v>
      </c>
      <c r="AC16" s="12"/>
      <c r="AD16" s="10">
        <f t="shared" si="9"/>
        <v>70000</v>
      </c>
    </row>
    <row r="17" spans="1:30" ht="48" customHeight="1">
      <c r="A17" s="14" t="s">
        <v>44</v>
      </c>
      <c r="B17" s="15" t="s">
        <v>45</v>
      </c>
      <c r="C17" s="16">
        <v>0</v>
      </c>
      <c r="D17" s="16">
        <v>0</v>
      </c>
      <c r="E17" s="10">
        <f t="shared" si="2"/>
        <v>0</v>
      </c>
      <c r="F17" s="16">
        <v>0</v>
      </c>
      <c r="G17" s="17">
        <f t="shared" si="0"/>
        <v>0</v>
      </c>
      <c r="H17" s="12">
        <v>-50000</v>
      </c>
      <c r="I17" s="10">
        <f t="shared" si="3"/>
        <v>-50000</v>
      </c>
      <c r="J17" s="12"/>
      <c r="K17" s="10">
        <f t="shared" si="3"/>
        <v>-50000</v>
      </c>
      <c r="L17" s="12"/>
      <c r="M17" s="10">
        <f t="shared" si="4"/>
        <v>-50000</v>
      </c>
      <c r="N17" s="12">
        <v>40000</v>
      </c>
      <c r="O17" s="12"/>
      <c r="P17" s="10">
        <f t="shared" si="1"/>
        <v>-10000</v>
      </c>
      <c r="Q17" s="12"/>
      <c r="R17" s="10">
        <f t="shared" si="5"/>
        <v>-10000</v>
      </c>
      <c r="S17" s="12"/>
      <c r="T17" s="10">
        <f t="shared" si="6"/>
        <v>-10000</v>
      </c>
      <c r="U17" s="12">
        <v>-10000</v>
      </c>
      <c r="V17" s="10">
        <f t="shared" si="6"/>
        <v>-20000</v>
      </c>
      <c r="W17" s="12"/>
      <c r="X17" s="10">
        <f t="shared" si="6"/>
        <v>-20000</v>
      </c>
      <c r="Y17" s="12">
        <v>-17000</v>
      </c>
      <c r="Z17" s="10">
        <f t="shared" si="7"/>
        <v>-37000</v>
      </c>
      <c r="AA17" s="12"/>
      <c r="AB17" s="10">
        <f t="shared" si="8"/>
        <v>-37000</v>
      </c>
      <c r="AC17" s="12"/>
      <c r="AD17" s="10">
        <f t="shared" si="9"/>
        <v>-37000</v>
      </c>
    </row>
    <row r="18" spans="1:30" s="25" customFormat="1" ht="36" customHeight="1">
      <c r="A18" s="18" t="s">
        <v>46</v>
      </c>
      <c r="B18" s="19" t="s">
        <v>47</v>
      </c>
      <c r="C18" s="20">
        <f>C19+C21</f>
        <v>98817</v>
      </c>
      <c r="D18" s="20">
        <f>D19+D21</f>
        <v>0</v>
      </c>
      <c r="E18" s="21">
        <f t="shared" si="2"/>
        <v>98817</v>
      </c>
      <c r="F18" s="20">
        <f>F19+F21</f>
        <v>0</v>
      </c>
      <c r="G18" s="21">
        <f t="shared" si="0"/>
        <v>98817</v>
      </c>
      <c r="H18" s="22">
        <f>SUM(H19+H21)</f>
        <v>-1500</v>
      </c>
      <c r="I18" s="10">
        <f t="shared" si="3"/>
        <v>97317</v>
      </c>
      <c r="J18" s="22">
        <f>SUM(J19+J21)</f>
        <v>1317</v>
      </c>
      <c r="K18" s="10">
        <f t="shared" si="3"/>
        <v>98634</v>
      </c>
      <c r="L18" s="22">
        <f>SUM(L19+L21)</f>
        <v>55.3</v>
      </c>
      <c r="M18" s="10">
        <f t="shared" si="4"/>
        <v>98689.3</v>
      </c>
      <c r="N18" s="23">
        <f>SUM(N19+N21)</f>
        <v>-40000</v>
      </c>
      <c r="O18" s="23">
        <f>SUM(O19+O21)</f>
        <v>-1227.5</v>
      </c>
      <c r="P18" s="10">
        <f t="shared" si="1"/>
        <v>57461.8</v>
      </c>
      <c r="Q18" s="23">
        <f>SUM(Q19+Q21)</f>
        <v>-644.6</v>
      </c>
      <c r="R18" s="10">
        <f t="shared" si="5"/>
        <v>56817.200000000004</v>
      </c>
      <c r="S18" s="23">
        <f>SUM(S19+S21)</f>
        <v>0</v>
      </c>
      <c r="T18" s="10">
        <f t="shared" si="6"/>
        <v>56817.200000000004</v>
      </c>
      <c r="U18" s="23">
        <f>SUM(U19+U21)</f>
        <v>40330</v>
      </c>
      <c r="V18" s="10">
        <f t="shared" si="6"/>
        <v>97147.20000000001</v>
      </c>
      <c r="W18" s="24">
        <f>SUM(W19+W21)</f>
        <v>-13975.3</v>
      </c>
      <c r="X18" s="10">
        <f t="shared" si="6"/>
        <v>83171.90000000001</v>
      </c>
      <c r="Y18" s="24">
        <f>SUM(Y19+Y21)</f>
        <v>-34316.6</v>
      </c>
      <c r="Z18" s="10">
        <f t="shared" si="7"/>
        <v>48855.30000000001</v>
      </c>
      <c r="AA18" s="24">
        <f>SUM(AA19+AA21)</f>
        <v>2839</v>
      </c>
      <c r="AB18" s="10">
        <f t="shared" si="8"/>
        <v>51694.30000000001</v>
      </c>
      <c r="AC18" s="24">
        <f>SUM(AC19+AC21)</f>
        <v>-17333.1</v>
      </c>
      <c r="AD18" s="10">
        <f t="shared" si="9"/>
        <v>34361.20000000001</v>
      </c>
    </row>
    <row r="19" spans="1:30" s="25" customFormat="1" ht="45.75" customHeight="1" hidden="1">
      <c r="A19" s="26" t="s">
        <v>48</v>
      </c>
      <c r="B19" s="27" t="s">
        <v>49</v>
      </c>
      <c r="C19" s="28">
        <f>C20</f>
        <v>98817</v>
      </c>
      <c r="D19" s="28">
        <f>D20</f>
        <v>50000</v>
      </c>
      <c r="E19" s="29">
        <f t="shared" si="2"/>
        <v>148817</v>
      </c>
      <c r="F19" s="28">
        <f>F20</f>
        <v>0</v>
      </c>
      <c r="G19" s="29">
        <f t="shared" si="0"/>
        <v>148817</v>
      </c>
      <c r="H19" s="28">
        <f>H20</f>
        <v>-1500</v>
      </c>
      <c r="I19" s="10">
        <f t="shared" si="3"/>
        <v>147317</v>
      </c>
      <c r="J19" s="28">
        <f>J20</f>
        <v>1317</v>
      </c>
      <c r="K19" s="10">
        <f t="shared" si="3"/>
        <v>148634</v>
      </c>
      <c r="L19" s="28">
        <f>L20</f>
        <v>55.3</v>
      </c>
      <c r="M19" s="10">
        <f t="shared" si="4"/>
        <v>148689.3</v>
      </c>
      <c r="N19" s="30">
        <f>N20</f>
        <v>10000</v>
      </c>
      <c r="O19" s="30">
        <f>O20</f>
        <v>-1227.5</v>
      </c>
      <c r="P19" s="10">
        <f t="shared" si="1"/>
        <v>157461.8</v>
      </c>
      <c r="Q19" s="30">
        <f>Q20</f>
        <v>-644.6</v>
      </c>
      <c r="R19" s="10">
        <f t="shared" si="5"/>
        <v>156817.19999999998</v>
      </c>
      <c r="S19" s="30">
        <f>S20</f>
        <v>0</v>
      </c>
      <c r="T19" s="10">
        <f t="shared" si="6"/>
        <v>156817.19999999998</v>
      </c>
      <c r="U19" s="30">
        <f>U20</f>
        <v>40330</v>
      </c>
      <c r="V19" s="10">
        <f t="shared" si="6"/>
        <v>197147.19999999998</v>
      </c>
      <c r="W19" s="30">
        <f>W20</f>
        <v>-13975.3</v>
      </c>
      <c r="X19" s="10">
        <f t="shared" si="6"/>
        <v>183171.9</v>
      </c>
      <c r="Y19" s="30">
        <f>Y20</f>
        <v>-34316.6</v>
      </c>
      <c r="Z19" s="10">
        <f t="shared" si="7"/>
        <v>148855.3</v>
      </c>
      <c r="AA19" s="30">
        <f>AA20</f>
        <v>2839</v>
      </c>
      <c r="AB19" s="10">
        <f t="shared" si="8"/>
        <v>151694.3</v>
      </c>
      <c r="AC19" s="30">
        <f>AC20</f>
        <v>-17333.1</v>
      </c>
      <c r="AD19" s="10">
        <f t="shared" si="9"/>
        <v>134361.19999999998</v>
      </c>
    </row>
    <row r="20" spans="1:30" s="25" customFormat="1" ht="29.25" customHeight="1">
      <c r="A20" s="26" t="s">
        <v>50</v>
      </c>
      <c r="B20" s="27" t="s">
        <v>51</v>
      </c>
      <c r="C20" s="28">
        <v>98817</v>
      </c>
      <c r="D20" s="28">
        <v>50000</v>
      </c>
      <c r="E20" s="29">
        <f t="shared" si="2"/>
        <v>148817</v>
      </c>
      <c r="F20" s="28"/>
      <c r="G20" s="29">
        <f t="shared" si="0"/>
        <v>148817</v>
      </c>
      <c r="H20" s="22">
        <v>-1500</v>
      </c>
      <c r="I20" s="10">
        <f t="shared" si="3"/>
        <v>147317</v>
      </c>
      <c r="J20" s="22">
        <v>1317</v>
      </c>
      <c r="K20" s="10">
        <f t="shared" si="3"/>
        <v>148634</v>
      </c>
      <c r="L20" s="22">
        <v>55.3</v>
      </c>
      <c r="M20" s="10">
        <f t="shared" si="4"/>
        <v>148689.3</v>
      </c>
      <c r="N20" s="23">
        <v>10000</v>
      </c>
      <c r="O20" s="23">
        <v>-1227.5</v>
      </c>
      <c r="P20" s="10">
        <f t="shared" si="1"/>
        <v>157461.8</v>
      </c>
      <c r="Q20" s="23">
        <v>-644.6</v>
      </c>
      <c r="R20" s="10">
        <f t="shared" si="5"/>
        <v>156817.19999999998</v>
      </c>
      <c r="S20" s="23"/>
      <c r="T20" s="10">
        <f t="shared" si="6"/>
        <v>156817.19999999998</v>
      </c>
      <c r="U20" s="23">
        <v>40330</v>
      </c>
      <c r="V20" s="10">
        <f t="shared" si="6"/>
        <v>197147.19999999998</v>
      </c>
      <c r="W20" s="23">
        <v>-13975.3</v>
      </c>
      <c r="X20" s="10">
        <f t="shared" si="6"/>
        <v>183171.9</v>
      </c>
      <c r="Y20" s="23">
        <v>-34316.6</v>
      </c>
      <c r="Z20" s="10">
        <f t="shared" si="7"/>
        <v>148855.3</v>
      </c>
      <c r="AA20" s="23">
        <v>2839</v>
      </c>
      <c r="AB20" s="10">
        <f t="shared" si="8"/>
        <v>151694.3</v>
      </c>
      <c r="AC20" s="23">
        <v>-17333.1</v>
      </c>
      <c r="AD20" s="10">
        <f t="shared" si="9"/>
        <v>134361.19999999998</v>
      </c>
    </row>
    <row r="21" spans="1:30" s="25" customFormat="1" ht="30.75" customHeight="1" hidden="1">
      <c r="A21" s="26" t="s">
        <v>52</v>
      </c>
      <c r="B21" s="27" t="s">
        <v>53</v>
      </c>
      <c r="C21" s="28">
        <f>SUM(C22)</f>
        <v>0</v>
      </c>
      <c r="D21" s="28">
        <f>SUM(D22)</f>
        <v>-50000</v>
      </c>
      <c r="E21" s="29">
        <f t="shared" si="2"/>
        <v>-50000</v>
      </c>
      <c r="F21" s="28">
        <f>SUM(F22)</f>
        <v>0</v>
      </c>
      <c r="G21" s="29">
        <f t="shared" si="0"/>
        <v>-50000</v>
      </c>
      <c r="H21" s="31"/>
      <c r="I21" s="10">
        <f t="shared" si="3"/>
        <v>-50000</v>
      </c>
      <c r="J21" s="31"/>
      <c r="K21" s="10">
        <f t="shared" si="3"/>
        <v>-50000</v>
      </c>
      <c r="L21" s="31"/>
      <c r="M21" s="10">
        <f t="shared" si="4"/>
        <v>-50000</v>
      </c>
      <c r="N21" s="23">
        <v>-50000</v>
      </c>
      <c r="O21" s="23"/>
      <c r="P21" s="10">
        <f t="shared" si="1"/>
        <v>-100000</v>
      </c>
      <c r="Q21" s="23"/>
      <c r="R21" s="10">
        <f t="shared" si="5"/>
        <v>-100000</v>
      </c>
      <c r="S21" s="23"/>
      <c r="T21" s="10">
        <f t="shared" si="6"/>
        <v>-100000</v>
      </c>
      <c r="U21" s="23"/>
      <c r="V21" s="10">
        <f t="shared" si="6"/>
        <v>-100000</v>
      </c>
      <c r="W21" s="23"/>
      <c r="X21" s="10">
        <f t="shared" si="6"/>
        <v>-100000</v>
      </c>
      <c r="Y21" s="23"/>
      <c r="Z21" s="10">
        <f t="shared" si="7"/>
        <v>-100000</v>
      </c>
      <c r="AA21" s="23"/>
      <c r="AB21" s="10">
        <f t="shared" si="8"/>
        <v>-100000</v>
      </c>
      <c r="AC21" s="23"/>
      <c r="AD21" s="10">
        <f t="shared" si="9"/>
        <v>-100000</v>
      </c>
    </row>
    <row r="22" spans="1:30" s="25" customFormat="1" ht="46.5" customHeight="1">
      <c r="A22" s="26" t="s">
        <v>54</v>
      </c>
      <c r="B22" s="27" t="s">
        <v>55</v>
      </c>
      <c r="C22" s="28"/>
      <c r="D22" s="28">
        <v>-50000</v>
      </c>
      <c r="E22" s="29">
        <f t="shared" si="2"/>
        <v>-50000</v>
      </c>
      <c r="F22" s="28"/>
      <c r="G22" s="29">
        <f t="shared" si="0"/>
        <v>-50000</v>
      </c>
      <c r="H22" s="31"/>
      <c r="I22" s="10">
        <f t="shared" si="3"/>
        <v>-50000</v>
      </c>
      <c r="J22" s="31"/>
      <c r="K22" s="10">
        <f t="shared" si="3"/>
        <v>-50000</v>
      </c>
      <c r="L22" s="31"/>
      <c r="M22" s="10">
        <f t="shared" si="4"/>
        <v>-50000</v>
      </c>
      <c r="N22" s="23">
        <v>-50000</v>
      </c>
      <c r="O22" s="23"/>
      <c r="P22" s="10">
        <f t="shared" si="1"/>
        <v>-100000</v>
      </c>
      <c r="Q22" s="23"/>
      <c r="R22" s="10">
        <f t="shared" si="5"/>
        <v>-100000</v>
      </c>
      <c r="S22" s="23"/>
      <c r="T22" s="10">
        <f t="shared" si="6"/>
        <v>-100000</v>
      </c>
      <c r="U22" s="23"/>
      <c r="V22" s="10">
        <f t="shared" si="6"/>
        <v>-100000</v>
      </c>
      <c r="W22" s="23"/>
      <c r="X22" s="10">
        <f t="shared" si="6"/>
        <v>-100000</v>
      </c>
      <c r="Y22" s="23"/>
      <c r="Z22" s="10">
        <f t="shared" si="7"/>
        <v>-100000</v>
      </c>
      <c r="AA22" s="23"/>
      <c r="AB22" s="10">
        <f t="shared" si="8"/>
        <v>-100000</v>
      </c>
      <c r="AC22" s="23"/>
      <c r="AD22" s="10">
        <f t="shared" si="9"/>
        <v>-100000</v>
      </c>
    </row>
    <row r="23" spans="1:30" s="25" customFormat="1" ht="30" customHeight="1" hidden="1">
      <c r="A23" s="18" t="s">
        <v>56</v>
      </c>
      <c r="B23" s="19" t="s">
        <v>57</v>
      </c>
      <c r="C23" s="20">
        <f>C24+C27+C30</f>
        <v>0</v>
      </c>
      <c r="D23" s="20">
        <f>D24+D27+D30</f>
        <v>0</v>
      </c>
      <c r="E23" s="21">
        <f t="shared" si="2"/>
        <v>0</v>
      </c>
      <c r="F23" s="20">
        <f>F24+F27+F30</f>
        <v>0</v>
      </c>
      <c r="G23" s="21">
        <f t="shared" si="0"/>
        <v>0</v>
      </c>
      <c r="H23" s="31"/>
      <c r="I23" s="10">
        <f t="shared" si="3"/>
        <v>0</v>
      </c>
      <c r="J23" s="31"/>
      <c r="K23" s="10">
        <f t="shared" si="3"/>
        <v>0</v>
      </c>
      <c r="L23" s="31"/>
      <c r="M23" s="10">
        <f t="shared" si="4"/>
        <v>0</v>
      </c>
      <c r="N23" s="23"/>
      <c r="O23" s="23"/>
      <c r="P23" s="10">
        <f t="shared" si="1"/>
        <v>0</v>
      </c>
      <c r="Q23" s="23"/>
      <c r="R23" s="10">
        <f t="shared" si="5"/>
        <v>0</v>
      </c>
      <c r="S23" s="23"/>
      <c r="T23" s="10">
        <f t="shared" si="6"/>
        <v>0</v>
      </c>
      <c r="U23" s="23"/>
      <c r="V23" s="10">
        <f t="shared" si="6"/>
        <v>0</v>
      </c>
      <c r="W23" s="23"/>
      <c r="X23" s="10">
        <f t="shared" si="6"/>
        <v>0</v>
      </c>
      <c r="Y23" s="23"/>
      <c r="Z23" s="10">
        <f t="shared" si="7"/>
        <v>0</v>
      </c>
      <c r="AA23" s="23"/>
      <c r="AB23" s="10">
        <f t="shared" si="8"/>
        <v>0</v>
      </c>
      <c r="AC23" s="23"/>
      <c r="AD23" s="10">
        <f t="shared" si="9"/>
        <v>0</v>
      </c>
    </row>
    <row r="24" spans="1:30" s="25" customFormat="1" ht="30.75" customHeight="1" hidden="1">
      <c r="A24" s="26" t="s">
        <v>58</v>
      </c>
      <c r="B24" s="27" t="s">
        <v>59</v>
      </c>
      <c r="C24" s="28">
        <f>C25</f>
        <v>0</v>
      </c>
      <c r="D24" s="28">
        <f>D25</f>
        <v>0</v>
      </c>
      <c r="E24" s="29">
        <f t="shared" si="2"/>
        <v>0</v>
      </c>
      <c r="F24" s="28">
        <f>F25</f>
        <v>0</v>
      </c>
      <c r="G24" s="29">
        <f t="shared" si="0"/>
        <v>0</v>
      </c>
      <c r="H24" s="31"/>
      <c r="I24" s="10">
        <f t="shared" si="3"/>
        <v>0</v>
      </c>
      <c r="J24" s="31"/>
      <c r="K24" s="10">
        <f t="shared" si="3"/>
        <v>0</v>
      </c>
      <c r="L24" s="31"/>
      <c r="M24" s="10">
        <f t="shared" si="4"/>
        <v>0</v>
      </c>
      <c r="N24" s="23"/>
      <c r="O24" s="23"/>
      <c r="P24" s="10">
        <f t="shared" si="1"/>
        <v>0</v>
      </c>
      <c r="Q24" s="23"/>
      <c r="R24" s="10">
        <f t="shared" si="5"/>
        <v>0</v>
      </c>
      <c r="S24" s="23"/>
      <c r="T24" s="10">
        <f t="shared" si="6"/>
        <v>0</v>
      </c>
      <c r="U24" s="23"/>
      <c r="V24" s="10">
        <f t="shared" si="6"/>
        <v>0</v>
      </c>
      <c r="W24" s="23"/>
      <c r="X24" s="10">
        <f t="shared" si="6"/>
        <v>0</v>
      </c>
      <c r="Y24" s="23"/>
      <c r="Z24" s="10">
        <f t="shared" si="7"/>
        <v>0</v>
      </c>
      <c r="AA24" s="23"/>
      <c r="AB24" s="10">
        <f t="shared" si="8"/>
        <v>0</v>
      </c>
      <c r="AC24" s="23"/>
      <c r="AD24" s="10">
        <f t="shared" si="9"/>
        <v>0</v>
      </c>
    </row>
    <row r="25" spans="1:30" s="25" customFormat="1" ht="45.75" customHeight="1" hidden="1">
      <c r="A25" s="26" t="s">
        <v>60</v>
      </c>
      <c r="B25" s="27" t="s">
        <v>61</v>
      </c>
      <c r="C25" s="28">
        <f>C26</f>
        <v>0</v>
      </c>
      <c r="D25" s="28">
        <f>D26</f>
        <v>0</v>
      </c>
      <c r="E25" s="29">
        <f t="shared" si="2"/>
        <v>0</v>
      </c>
      <c r="F25" s="28">
        <f>F26</f>
        <v>0</v>
      </c>
      <c r="G25" s="29">
        <f t="shared" si="0"/>
        <v>0</v>
      </c>
      <c r="H25" s="31"/>
      <c r="I25" s="10">
        <f t="shared" si="3"/>
        <v>0</v>
      </c>
      <c r="J25" s="31"/>
      <c r="K25" s="10">
        <f t="shared" si="3"/>
        <v>0</v>
      </c>
      <c r="L25" s="31"/>
      <c r="M25" s="10">
        <f t="shared" si="4"/>
        <v>0</v>
      </c>
      <c r="N25" s="23"/>
      <c r="O25" s="23"/>
      <c r="P25" s="10">
        <f t="shared" si="1"/>
        <v>0</v>
      </c>
      <c r="Q25" s="23"/>
      <c r="R25" s="10">
        <f t="shared" si="5"/>
        <v>0</v>
      </c>
      <c r="S25" s="23"/>
      <c r="T25" s="10">
        <f t="shared" si="6"/>
        <v>0</v>
      </c>
      <c r="U25" s="23"/>
      <c r="V25" s="10">
        <f t="shared" si="6"/>
        <v>0</v>
      </c>
      <c r="W25" s="23"/>
      <c r="X25" s="10">
        <f t="shared" si="6"/>
        <v>0</v>
      </c>
      <c r="Y25" s="23"/>
      <c r="Z25" s="10">
        <f t="shared" si="7"/>
        <v>0</v>
      </c>
      <c r="AA25" s="23"/>
      <c r="AB25" s="10">
        <f t="shared" si="8"/>
        <v>0</v>
      </c>
      <c r="AC25" s="23"/>
      <c r="AD25" s="10">
        <f t="shared" si="9"/>
        <v>0</v>
      </c>
    </row>
    <row r="26" spans="1:30" s="25" customFormat="1" ht="46.5" customHeight="1" hidden="1">
      <c r="A26" s="26" t="s">
        <v>62</v>
      </c>
      <c r="B26" s="27" t="s">
        <v>63</v>
      </c>
      <c r="C26" s="28">
        <v>0</v>
      </c>
      <c r="D26" s="28">
        <v>0</v>
      </c>
      <c r="E26" s="29">
        <f t="shared" si="2"/>
        <v>0</v>
      </c>
      <c r="F26" s="28">
        <v>0</v>
      </c>
      <c r="G26" s="29">
        <f t="shared" si="0"/>
        <v>0</v>
      </c>
      <c r="H26" s="31"/>
      <c r="I26" s="10">
        <f t="shared" si="3"/>
        <v>0</v>
      </c>
      <c r="J26" s="31"/>
      <c r="K26" s="10">
        <f t="shared" si="3"/>
        <v>0</v>
      </c>
      <c r="L26" s="31"/>
      <c r="M26" s="10">
        <f t="shared" si="4"/>
        <v>0</v>
      </c>
      <c r="N26" s="23"/>
      <c r="O26" s="23"/>
      <c r="P26" s="10">
        <f t="shared" si="1"/>
        <v>0</v>
      </c>
      <c r="Q26" s="23"/>
      <c r="R26" s="10">
        <f t="shared" si="5"/>
        <v>0</v>
      </c>
      <c r="S26" s="23"/>
      <c r="T26" s="10">
        <f t="shared" si="6"/>
        <v>0</v>
      </c>
      <c r="U26" s="23"/>
      <c r="V26" s="10">
        <f t="shared" si="6"/>
        <v>0</v>
      </c>
      <c r="W26" s="23"/>
      <c r="X26" s="10">
        <f t="shared" si="6"/>
        <v>0</v>
      </c>
      <c r="Y26" s="23"/>
      <c r="Z26" s="10">
        <f t="shared" si="7"/>
        <v>0</v>
      </c>
      <c r="AA26" s="23"/>
      <c r="AB26" s="10">
        <f t="shared" si="8"/>
        <v>0</v>
      </c>
      <c r="AC26" s="23"/>
      <c r="AD26" s="10">
        <f t="shared" si="9"/>
        <v>0</v>
      </c>
    </row>
    <row r="27" spans="1:30" s="25" customFormat="1" ht="33.75" customHeight="1" hidden="1">
      <c r="A27" s="26" t="s">
        <v>64</v>
      </c>
      <c r="B27" s="27" t="s">
        <v>65</v>
      </c>
      <c r="C27" s="28">
        <f>C28</f>
        <v>0</v>
      </c>
      <c r="D27" s="28">
        <f>D28</f>
        <v>0</v>
      </c>
      <c r="E27" s="29">
        <f t="shared" si="2"/>
        <v>0</v>
      </c>
      <c r="F27" s="28">
        <f>F28</f>
        <v>0</v>
      </c>
      <c r="G27" s="29">
        <f t="shared" si="0"/>
        <v>0</v>
      </c>
      <c r="H27" s="31"/>
      <c r="I27" s="10">
        <f t="shared" si="3"/>
        <v>0</v>
      </c>
      <c r="J27" s="31"/>
      <c r="K27" s="10">
        <f t="shared" si="3"/>
        <v>0</v>
      </c>
      <c r="L27" s="31"/>
      <c r="M27" s="10">
        <f t="shared" si="4"/>
        <v>0</v>
      </c>
      <c r="N27" s="23"/>
      <c r="O27" s="23"/>
      <c r="P27" s="10">
        <f t="shared" si="1"/>
        <v>0</v>
      </c>
      <c r="Q27" s="23"/>
      <c r="R27" s="10">
        <f t="shared" si="5"/>
        <v>0</v>
      </c>
      <c r="S27" s="23"/>
      <c r="T27" s="10">
        <f t="shared" si="6"/>
        <v>0</v>
      </c>
      <c r="U27" s="23"/>
      <c r="V27" s="10">
        <f t="shared" si="6"/>
        <v>0</v>
      </c>
      <c r="W27" s="23"/>
      <c r="X27" s="10">
        <f t="shared" si="6"/>
        <v>0</v>
      </c>
      <c r="Y27" s="23"/>
      <c r="Z27" s="10">
        <f t="shared" si="7"/>
        <v>0</v>
      </c>
      <c r="AA27" s="23"/>
      <c r="AB27" s="10">
        <f t="shared" si="8"/>
        <v>0</v>
      </c>
      <c r="AC27" s="23"/>
      <c r="AD27" s="10">
        <f t="shared" si="9"/>
        <v>0</v>
      </c>
    </row>
    <row r="28" spans="1:30" s="25" customFormat="1" ht="90" customHeight="1" hidden="1">
      <c r="A28" s="26" t="s">
        <v>66</v>
      </c>
      <c r="B28" s="27" t="s">
        <v>67</v>
      </c>
      <c r="C28" s="28">
        <f>C29</f>
        <v>0</v>
      </c>
      <c r="D28" s="28">
        <f>D29</f>
        <v>0</v>
      </c>
      <c r="E28" s="21">
        <f t="shared" si="2"/>
        <v>0</v>
      </c>
      <c r="F28" s="28">
        <f>F29</f>
        <v>0</v>
      </c>
      <c r="G28" s="21">
        <f t="shared" si="0"/>
        <v>0</v>
      </c>
      <c r="H28" s="31"/>
      <c r="I28" s="10">
        <f t="shared" si="3"/>
        <v>0</v>
      </c>
      <c r="J28" s="31"/>
      <c r="K28" s="10">
        <f t="shared" si="3"/>
        <v>0</v>
      </c>
      <c r="L28" s="31"/>
      <c r="M28" s="10">
        <f t="shared" si="4"/>
        <v>0</v>
      </c>
      <c r="N28" s="23"/>
      <c r="O28" s="23"/>
      <c r="P28" s="10">
        <f t="shared" si="1"/>
        <v>0</v>
      </c>
      <c r="Q28" s="23"/>
      <c r="R28" s="10">
        <f t="shared" si="5"/>
        <v>0</v>
      </c>
      <c r="S28" s="23"/>
      <c r="T28" s="10">
        <f t="shared" si="6"/>
        <v>0</v>
      </c>
      <c r="U28" s="23"/>
      <c r="V28" s="10">
        <f t="shared" si="6"/>
        <v>0</v>
      </c>
      <c r="W28" s="23"/>
      <c r="X28" s="10">
        <f t="shared" si="6"/>
        <v>0</v>
      </c>
      <c r="Y28" s="23"/>
      <c r="Z28" s="10">
        <f t="shared" si="7"/>
        <v>0</v>
      </c>
      <c r="AA28" s="23"/>
      <c r="AB28" s="10">
        <f t="shared" si="8"/>
        <v>0</v>
      </c>
      <c r="AC28" s="23"/>
      <c r="AD28" s="10">
        <f t="shared" si="9"/>
        <v>0</v>
      </c>
    </row>
    <row r="29" spans="1:30" s="25" customFormat="1" ht="96.75" customHeight="1" hidden="1">
      <c r="A29" s="26" t="s">
        <v>68</v>
      </c>
      <c r="B29" s="27" t="s">
        <v>69</v>
      </c>
      <c r="C29" s="28">
        <v>0</v>
      </c>
      <c r="D29" s="28">
        <v>0</v>
      </c>
      <c r="E29" s="29">
        <f t="shared" si="2"/>
        <v>0</v>
      </c>
      <c r="F29" s="28">
        <v>0</v>
      </c>
      <c r="G29" s="29">
        <f t="shared" si="0"/>
        <v>0</v>
      </c>
      <c r="H29" s="31"/>
      <c r="I29" s="10">
        <f t="shared" si="3"/>
        <v>0</v>
      </c>
      <c r="J29" s="31"/>
      <c r="K29" s="10">
        <f t="shared" si="3"/>
        <v>0</v>
      </c>
      <c r="L29" s="31"/>
      <c r="M29" s="10">
        <f t="shared" si="4"/>
        <v>0</v>
      </c>
      <c r="N29" s="23"/>
      <c r="O29" s="23"/>
      <c r="P29" s="10">
        <f t="shared" si="1"/>
        <v>0</v>
      </c>
      <c r="Q29" s="23"/>
      <c r="R29" s="10">
        <f t="shared" si="5"/>
        <v>0</v>
      </c>
      <c r="S29" s="23"/>
      <c r="T29" s="10">
        <f t="shared" si="6"/>
        <v>0</v>
      </c>
      <c r="U29" s="23"/>
      <c r="V29" s="10">
        <f t="shared" si="6"/>
        <v>0</v>
      </c>
      <c r="W29" s="23"/>
      <c r="X29" s="10">
        <f t="shared" si="6"/>
        <v>0</v>
      </c>
      <c r="Y29" s="23"/>
      <c r="Z29" s="10">
        <f t="shared" si="7"/>
        <v>0</v>
      </c>
      <c r="AA29" s="23"/>
      <c r="AB29" s="10">
        <f t="shared" si="8"/>
        <v>0</v>
      </c>
      <c r="AC29" s="23"/>
      <c r="AD29" s="10">
        <f t="shared" si="9"/>
        <v>0</v>
      </c>
    </row>
    <row r="30" spans="1:30" s="25" customFormat="1" ht="31.5" customHeight="1" hidden="1">
      <c r="A30" s="26" t="s">
        <v>70</v>
      </c>
      <c r="B30" s="27" t="s">
        <v>71</v>
      </c>
      <c r="C30" s="28">
        <f>C31+C36</f>
        <v>0</v>
      </c>
      <c r="D30" s="28">
        <f>D31+D36</f>
        <v>0</v>
      </c>
      <c r="E30" s="29">
        <f t="shared" si="2"/>
        <v>0</v>
      </c>
      <c r="F30" s="28">
        <f>F31+F36</f>
        <v>0</v>
      </c>
      <c r="G30" s="29">
        <f t="shared" si="0"/>
        <v>0</v>
      </c>
      <c r="H30" s="31"/>
      <c r="I30" s="10">
        <f t="shared" si="3"/>
        <v>0</v>
      </c>
      <c r="J30" s="31"/>
      <c r="K30" s="10">
        <f t="shared" si="3"/>
        <v>0</v>
      </c>
      <c r="L30" s="31"/>
      <c r="M30" s="10">
        <f t="shared" si="4"/>
        <v>0</v>
      </c>
      <c r="N30" s="23"/>
      <c r="O30" s="23"/>
      <c r="P30" s="10">
        <f t="shared" si="1"/>
        <v>0</v>
      </c>
      <c r="Q30" s="23"/>
      <c r="R30" s="10">
        <f t="shared" si="5"/>
        <v>0</v>
      </c>
      <c r="S30" s="23"/>
      <c r="T30" s="10">
        <f t="shared" si="6"/>
        <v>0</v>
      </c>
      <c r="U30" s="23"/>
      <c r="V30" s="10">
        <f t="shared" si="6"/>
        <v>0</v>
      </c>
      <c r="W30" s="23"/>
      <c r="X30" s="10">
        <f t="shared" si="6"/>
        <v>0</v>
      </c>
      <c r="Y30" s="23"/>
      <c r="Z30" s="10">
        <f t="shared" si="7"/>
        <v>0</v>
      </c>
      <c r="AA30" s="23"/>
      <c r="AB30" s="10">
        <f t="shared" si="8"/>
        <v>0</v>
      </c>
      <c r="AC30" s="23"/>
      <c r="AD30" s="10">
        <f t="shared" si="9"/>
        <v>0</v>
      </c>
    </row>
    <row r="31" spans="1:30" s="25" customFormat="1" ht="30" customHeight="1" hidden="1">
      <c r="A31" s="26" t="s">
        <v>72</v>
      </c>
      <c r="B31" s="27" t="s">
        <v>73</v>
      </c>
      <c r="C31" s="28">
        <f>C32+C34</f>
        <v>0</v>
      </c>
      <c r="D31" s="28">
        <f>D32+D34</f>
        <v>0</v>
      </c>
      <c r="E31" s="29">
        <f t="shared" si="2"/>
        <v>0</v>
      </c>
      <c r="F31" s="28">
        <f>F32+F34</f>
        <v>0</v>
      </c>
      <c r="G31" s="29">
        <f t="shared" si="0"/>
        <v>0</v>
      </c>
      <c r="H31" s="31"/>
      <c r="I31" s="10">
        <f t="shared" si="3"/>
        <v>0</v>
      </c>
      <c r="J31" s="31"/>
      <c r="K31" s="10">
        <f t="shared" si="3"/>
        <v>0</v>
      </c>
      <c r="L31" s="31"/>
      <c r="M31" s="10">
        <f t="shared" si="4"/>
        <v>0</v>
      </c>
      <c r="N31" s="23"/>
      <c r="O31" s="23"/>
      <c r="P31" s="10">
        <f t="shared" si="1"/>
        <v>0</v>
      </c>
      <c r="Q31" s="23"/>
      <c r="R31" s="10">
        <f t="shared" si="5"/>
        <v>0</v>
      </c>
      <c r="S31" s="23"/>
      <c r="T31" s="10">
        <f t="shared" si="6"/>
        <v>0</v>
      </c>
      <c r="U31" s="23"/>
      <c r="V31" s="10">
        <f t="shared" si="6"/>
        <v>0</v>
      </c>
      <c r="W31" s="23"/>
      <c r="X31" s="10">
        <f t="shared" si="6"/>
        <v>0</v>
      </c>
      <c r="Y31" s="23"/>
      <c r="Z31" s="10">
        <f t="shared" si="7"/>
        <v>0</v>
      </c>
      <c r="AA31" s="23"/>
      <c r="AB31" s="10">
        <f t="shared" si="8"/>
        <v>0</v>
      </c>
      <c r="AC31" s="23"/>
      <c r="AD31" s="10">
        <f t="shared" si="9"/>
        <v>0</v>
      </c>
    </row>
    <row r="32" spans="1:30" s="25" customFormat="1" ht="30" customHeight="1" hidden="1">
      <c r="A32" s="26" t="s">
        <v>74</v>
      </c>
      <c r="B32" s="27" t="s">
        <v>75</v>
      </c>
      <c r="C32" s="28">
        <f>C33</f>
        <v>0</v>
      </c>
      <c r="D32" s="28">
        <f>D33</f>
        <v>0</v>
      </c>
      <c r="E32" s="29">
        <f t="shared" si="2"/>
        <v>0</v>
      </c>
      <c r="F32" s="28">
        <f>F33</f>
        <v>0</v>
      </c>
      <c r="G32" s="29">
        <f t="shared" si="0"/>
        <v>0</v>
      </c>
      <c r="H32" s="31"/>
      <c r="I32" s="10">
        <f t="shared" si="3"/>
        <v>0</v>
      </c>
      <c r="J32" s="31"/>
      <c r="K32" s="10">
        <f t="shared" si="3"/>
        <v>0</v>
      </c>
      <c r="L32" s="31"/>
      <c r="M32" s="10">
        <f t="shared" si="4"/>
        <v>0</v>
      </c>
      <c r="N32" s="23"/>
      <c r="O32" s="23"/>
      <c r="P32" s="10">
        <f t="shared" si="1"/>
        <v>0</v>
      </c>
      <c r="Q32" s="23"/>
      <c r="R32" s="10">
        <f t="shared" si="5"/>
        <v>0</v>
      </c>
      <c r="S32" s="23"/>
      <c r="T32" s="10">
        <f t="shared" si="6"/>
        <v>0</v>
      </c>
      <c r="U32" s="23"/>
      <c r="V32" s="10">
        <f t="shared" si="6"/>
        <v>0</v>
      </c>
      <c r="W32" s="23"/>
      <c r="X32" s="10">
        <f t="shared" si="6"/>
        <v>0</v>
      </c>
      <c r="Y32" s="23"/>
      <c r="Z32" s="10">
        <f t="shared" si="7"/>
        <v>0</v>
      </c>
      <c r="AA32" s="23"/>
      <c r="AB32" s="10">
        <f t="shared" si="8"/>
        <v>0</v>
      </c>
      <c r="AC32" s="23"/>
      <c r="AD32" s="10">
        <f t="shared" si="9"/>
        <v>0</v>
      </c>
    </row>
    <row r="33" spans="1:30" s="25" customFormat="1" ht="45" customHeight="1" hidden="1">
      <c r="A33" s="26" t="s">
        <v>76</v>
      </c>
      <c r="B33" s="27" t="s">
        <v>77</v>
      </c>
      <c r="C33" s="28">
        <v>0</v>
      </c>
      <c r="D33" s="28">
        <v>0</v>
      </c>
      <c r="E33" s="29">
        <f t="shared" si="2"/>
        <v>0</v>
      </c>
      <c r="F33" s="28">
        <v>0</v>
      </c>
      <c r="G33" s="29">
        <f t="shared" si="0"/>
        <v>0</v>
      </c>
      <c r="H33" s="31"/>
      <c r="I33" s="10">
        <f t="shared" si="3"/>
        <v>0</v>
      </c>
      <c r="J33" s="31"/>
      <c r="K33" s="10">
        <f t="shared" si="3"/>
        <v>0</v>
      </c>
      <c r="L33" s="31"/>
      <c r="M33" s="10">
        <f t="shared" si="4"/>
        <v>0</v>
      </c>
      <c r="N33" s="23"/>
      <c r="O33" s="23"/>
      <c r="P33" s="10">
        <f t="shared" si="1"/>
        <v>0</v>
      </c>
      <c r="Q33" s="23"/>
      <c r="R33" s="10">
        <f t="shared" si="5"/>
        <v>0</v>
      </c>
      <c r="S33" s="23"/>
      <c r="T33" s="10">
        <f t="shared" si="6"/>
        <v>0</v>
      </c>
      <c r="U33" s="23"/>
      <c r="V33" s="10">
        <f t="shared" si="6"/>
        <v>0</v>
      </c>
      <c r="W33" s="23"/>
      <c r="X33" s="10">
        <f t="shared" si="6"/>
        <v>0</v>
      </c>
      <c r="Y33" s="23"/>
      <c r="Z33" s="10">
        <f t="shared" si="7"/>
        <v>0</v>
      </c>
      <c r="AA33" s="23"/>
      <c r="AB33" s="10">
        <f t="shared" si="8"/>
        <v>0</v>
      </c>
      <c r="AC33" s="23"/>
      <c r="AD33" s="10">
        <f t="shared" si="9"/>
        <v>0</v>
      </c>
    </row>
    <row r="34" spans="1:30" s="25" customFormat="1" ht="45" customHeight="1" hidden="1">
      <c r="A34" s="26" t="s">
        <v>78</v>
      </c>
      <c r="B34" s="27" t="s">
        <v>79</v>
      </c>
      <c r="C34" s="28">
        <f>C35</f>
        <v>0</v>
      </c>
      <c r="D34" s="28">
        <f>D35</f>
        <v>0</v>
      </c>
      <c r="E34" s="29">
        <f t="shared" si="2"/>
        <v>0</v>
      </c>
      <c r="F34" s="28">
        <f>F35</f>
        <v>0</v>
      </c>
      <c r="G34" s="29">
        <f t="shared" si="0"/>
        <v>0</v>
      </c>
      <c r="H34" s="31"/>
      <c r="I34" s="10">
        <f t="shared" si="3"/>
        <v>0</v>
      </c>
      <c r="J34" s="31"/>
      <c r="K34" s="10">
        <f t="shared" si="3"/>
        <v>0</v>
      </c>
      <c r="L34" s="31"/>
      <c r="M34" s="10">
        <f t="shared" si="4"/>
        <v>0</v>
      </c>
      <c r="N34" s="23"/>
      <c r="O34" s="23"/>
      <c r="P34" s="10">
        <f t="shared" si="1"/>
        <v>0</v>
      </c>
      <c r="Q34" s="23"/>
      <c r="R34" s="10">
        <f t="shared" si="5"/>
        <v>0</v>
      </c>
      <c r="S34" s="23"/>
      <c r="T34" s="10">
        <f t="shared" si="6"/>
        <v>0</v>
      </c>
      <c r="U34" s="23"/>
      <c r="V34" s="10">
        <f t="shared" si="6"/>
        <v>0</v>
      </c>
      <c r="W34" s="23"/>
      <c r="X34" s="10">
        <f t="shared" si="6"/>
        <v>0</v>
      </c>
      <c r="Y34" s="23"/>
      <c r="Z34" s="10">
        <f t="shared" si="7"/>
        <v>0</v>
      </c>
      <c r="AA34" s="23"/>
      <c r="AB34" s="10">
        <f t="shared" si="8"/>
        <v>0</v>
      </c>
      <c r="AC34" s="23"/>
      <c r="AD34" s="10">
        <f t="shared" si="9"/>
        <v>0</v>
      </c>
    </row>
    <row r="35" spans="1:30" s="25" customFormat="1" ht="60" customHeight="1" hidden="1">
      <c r="A35" s="26" t="s">
        <v>80</v>
      </c>
      <c r="B35" s="27" t="s">
        <v>81</v>
      </c>
      <c r="C35" s="28">
        <v>0</v>
      </c>
      <c r="D35" s="28">
        <v>0</v>
      </c>
      <c r="E35" s="29">
        <f t="shared" si="2"/>
        <v>0</v>
      </c>
      <c r="F35" s="28">
        <v>0</v>
      </c>
      <c r="G35" s="29">
        <f t="shared" si="0"/>
        <v>0</v>
      </c>
      <c r="H35" s="31"/>
      <c r="I35" s="10">
        <f t="shared" si="3"/>
        <v>0</v>
      </c>
      <c r="J35" s="31"/>
      <c r="K35" s="10">
        <f t="shared" si="3"/>
        <v>0</v>
      </c>
      <c r="L35" s="31"/>
      <c r="M35" s="10">
        <f t="shared" si="4"/>
        <v>0</v>
      </c>
      <c r="N35" s="23"/>
      <c r="O35" s="23"/>
      <c r="P35" s="10">
        <f t="shared" si="1"/>
        <v>0</v>
      </c>
      <c r="Q35" s="23"/>
      <c r="R35" s="10">
        <f t="shared" si="5"/>
        <v>0</v>
      </c>
      <c r="S35" s="23"/>
      <c r="T35" s="10">
        <f t="shared" si="6"/>
        <v>0</v>
      </c>
      <c r="U35" s="23"/>
      <c r="V35" s="10">
        <f t="shared" si="6"/>
        <v>0</v>
      </c>
      <c r="W35" s="23"/>
      <c r="X35" s="10">
        <f t="shared" si="6"/>
        <v>0</v>
      </c>
      <c r="Y35" s="23"/>
      <c r="Z35" s="10">
        <f t="shared" si="7"/>
        <v>0</v>
      </c>
      <c r="AA35" s="23"/>
      <c r="AB35" s="10">
        <f t="shared" si="8"/>
        <v>0</v>
      </c>
      <c r="AC35" s="23"/>
      <c r="AD35" s="10">
        <f t="shared" si="9"/>
        <v>0</v>
      </c>
    </row>
    <row r="36" spans="1:30" s="25" customFormat="1" ht="30" customHeight="1" hidden="1">
      <c r="A36" s="26" t="s">
        <v>82</v>
      </c>
      <c r="B36" s="27" t="s">
        <v>83</v>
      </c>
      <c r="C36" s="28">
        <f>C37</f>
        <v>0</v>
      </c>
      <c r="D36" s="28">
        <f>D37</f>
        <v>0</v>
      </c>
      <c r="E36" s="29">
        <f t="shared" si="2"/>
        <v>0</v>
      </c>
      <c r="F36" s="28">
        <f>F37</f>
        <v>0</v>
      </c>
      <c r="G36" s="29">
        <f t="shared" si="0"/>
        <v>0</v>
      </c>
      <c r="H36" s="31"/>
      <c r="I36" s="10">
        <f t="shared" si="3"/>
        <v>0</v>
      </c>
      <c r="J36" s="31"/>
      <c r="K36" s="10">
        <f t="shared" si="3"/>
        <v>0</v>
      </c>
      <c r="L36" s="31"/>
      <c r="M36" s="10">
        <f t="shared" si="4"/>
        <v>0</v>
      </c>
      <c r="N36" s="23"/>
      <c r="O36" s="23"/>
      <c r="P36" s="10">
        <f t="shared" si="1"/>
        <v>0</v>
      </c>
      <c r="Q36" s="23"/>
      <c r="R36" s="10">
        <f t="shared" si="5"/>
        <v>0</v>
      </c>
      <c r="S36" s="23"/>
      <c r="T36" s="10">
        <f t="shared" si="6"/>
        <v>0</v>
      </c>
      <c r="U36" s="23"/>
      <c r="V36" s="10">
        <f t="shared" si="6"/>
        <v>0</v>
      </c>
      <c r="W36" s="23"/>
      <c r="X36" s="10">
        <f t="shared" si="6"/>
        <v>0</v>
      </c>
      <c r="Y36" s="23"/>
      <c r="Z36" s="10">
        <f t="shared" si="7"/>
        <v>0</v>
      </c>
      <c r="AA36" s="23"/>
      <c r="AB36" s="10">
        <f t="shared" si="8"/>
        <v>0</v>
      </c>
      <c r="AC36" s="23"/>
      <c r="AD36" s="10">
        <f t="shared" si="9"/>
        <v>0</v>
      </c>
    </row>
    <row r="37" spans="1:30" s="25" customFormat="1" ht="45" customHeight="1" hidden="1">
      <c r="A37" s="26" t="s">
        <v>84</v>
      </c>
      <c r="B37" s="27" t="s">
        <v>85</v>
      </c>
      <c r="C37" s="28">
        <f>C38</f>
        <v>0</v>
      </c>
      <c r="D37" s="28">
        <f>D38</f>
        <v>0</v>
      </c>
      <c r="E37" s="29">
        <f t="shared" si="2"/>
        <v>0</v>
      </c>
      <c r="F37" s="28">
        <f>F38</f>
        <v>0</v>
      </c>
      <c r="G37" s="29">
        <f t="shared" si="0"/>
        <v>0</v>
      </c>
      <c r="H37" s="31"/>
      <c r="I37" s="10">
        <f t="shared" si="3"/>
        <v>0</v>
      </c>
      <c r="J37" s="31"/>
      <c r="K37" s="10">
        <f t="shared" si="3"/>
        <v>0</v>
      </c>
      <c r="L37" s="31"/>
      <c r="M37" s="10">
        <f t="shared" si="4"/>
        <v>0</v>
      </c>
      <c r="N37" s="23"/>
      <c r="O37" s="23"/>
      <c r="P37" s="10">
        <f t="shared" si="1"/>
        <v>0</v>
      </c>
      <c r="Q37" s="23"/>
      <c r="R37" s="10">
        <f t="shared" si="5"/>
        <v>0</v>
      </c>
      <c r="S37" s="23"/>
      <c r="T37" s="10">
        <f t="shared" si="6"/>
        <v>0</v>
      </c>
      <c r="U37" s="23"/>
      <c r="V37" s="10">
        <f t="shared" si="6"/>
        <v>0</v>
      </c>
      <c r="W37" s="23"/>
      <c r="X37" s="10">
        <f t="shared" si="6"/>
        <v>0</v>
      </c>
      <c r="Y37" s="23"/>
      <c r="Z37" s="10">
        <f t="shared" si="7"/>
        <v>0</v>
      </c>
      <c r="AA37" s="23"/>
      <c r="AB37" s="10">
        <f t="shared" si="8"/>
        <v>0</v>
      </c>
      <c r="AC37" s="23"/>
      <c r="AD37" s="10">
        <f t="shared" si="9"/>
        <v>0</v>
      </c>
    </row>
    <row r="38" spans="1:30" s="25" customFormat="1" ht="60" customHeight="1" hidden="1">
      <c r="A38" s="26" t="s">
        <v>86</v>
      </c>
      <c r="B38" s="27" t="s">
        <v>87</v>
      </c>
      <c r="C38" s="28">
        <v>0</v>
      </c>
      <c r="D38" s="28">
        <v>0</v>
      </c>
      <c r="E38" s="29">
        <f t="shared" si="2"/>
        <v>0</v>
      </c>
      <c r="F38" s="28">
        <v>0</v>
      </c>
      <c r="G38" s="29">
        <f t="shared" si="0"/>
        <v>0</v>
      </c>
      <c r="H38" s="31"/>
      <c r="I38" s="10">
        <f t="shared" si="3"/>
        <v>0</v>
      </c>
      <c r="J38" s="31"/>
      <c r="K38" s="10">
        <f t="shared" si="3"/>
        <v>0</v>
      </c>
      <c r="L38" s="31"/>
      <c r="M38" s="10">
        <f t="shared" si="4"/>
        <v>0</v>
      </c>
      <c r="N38" s="23"/>
      <c r="O38" s="23"/>
      <c r="P38" s="10">
        <f t="shared" si="1"/>
        <v>0</v>
      </c>
      <c r="Q38" s="23"/>
      <c r="R38" s="10">
        <f t="shared" si="5"/>
        <v>0</v>
      </c>
      <c r="S38" s="23"/>
      <c r="T38" s="10">
        <f t="shared" si="6"/>
        <v>0</v>
      </c>
      <c r="U38" s="23"/>
      <c r="V38" s="10">
        <f t="shared" si="6"/>
        <v>0</v>
      </c>
      <c r="W38" s="23"/>
      <c r="X38" s="10">
        <f t="shared" si="6"/>
        <v>0</v>
      </c>
      <c r="Y38" s="23"/>
      <c r="Z38" s="10">
        <f t="shared" si="7"/>
        <v>0</v>
      </c>
      <c r="AA38" s="23"/>
      <c r="AB38" s="10">
        <f t="shared" si="8"/>
        <v>0</v>
      </c>
      <c r="AC38" s="23"/>
      <c r="AD38" s="10">
        <f t="shared" si="9"/>
        <v>0</v>
      </c>
    </row>
    <row r="39" spans="1:30" s="25" customFormat="1" ht="30" customHeight="1" hidden="1">
      <c r="A39" s="26" t="s">
        <v>88</v>
      </c>
      <c r="B39" s="27" t="s">
        <v>89</v>
      </c>
      <c r="C39" s="28">
        <v>0</v>
      </c>
      <c r="D39" s="28">
        <v>0</v>
      </c>
      <c r="E39" s="29">
        <f t="shared" si="2"/>
        <v>0</v>
      </c>
      <c r="F39" s="28">
        <v>0</v>
      </c>
      <c r="G39" s="29">
        <f t="shared" si="0"/>
        <v>0</v>
      </c>
      <c r="H39" s="31"/>
      <c r="I39" s="10">
        <f t="shared" si="3"/>
        <v>0</v>
      </c>
      <c r="J39" s="31"/>
      <c r="K39" s="10">
        <f t="shared" si="3"/>
        <v>0</v>
      </c>
      <c r="L39" s="31"/>
      <c r="M39" s="10">
        <f t="shared" si="4"/>
        <v>0</v>
      </c>
      <c r="N39" s="23"/>
      <c r="O39" s="23"/>
      <c r="P39" s="10">
        <f t="shared" si="1"/>
        <v>0</v>
      </c>
      <c r="Q39" s="23"/>
      <c r="R39" s="10">
        <f t="shared" si="5"/>
        <v>0</v>
      </c>
      <c r="S39" s="23"/>
      <c r="T39" s="10">
        <f t="shared" si="6"/>
        <v>0</v>
      </c>
      <c r="U39" s="23"/>
      <c r="V39" s="10">
        <f t="shared" si="6"/>
        <v>0</v>
      </c>
      <c r="W39" s="23"/>
      <c r="X39" s="10">
        <f t="shared" si="6"/>
        <v>0</v>
      </c>
      <c r="Y39" s="23"/>
      <c r="Z39" s="10">
        <f t="shared" si="7"/>
        <v>0</v>
      </c>
      <c r="AA39" s="23"/>
      <c r="AB39" s="10">
        <f t="shared" si="8"/>
        <v>0</v>
      </c>
      <c r="AC39" s="23"/>
      <c r="AD39" s="10">
        <f t="shared" si="9"/>
        <v>0</v>
      </c>
    </row>
    <row r="40" spans="1:30" s="25" customFormat="1" ht="30" customHeight="1" hidden="1">
      <c r="A40" s="26" t="s">
        <v>90</v>
      </c>
      <c r="B40" s="27" t="s">
        <v>91</v>
      </c>
      <c r="C40" s="28">
        <v>0</v>
      </c>
      <c r="D40" s="28">
        <v>0</v>
      </c>
      <c r="E40" s="29">
        <f t="shared" si="2"/>
        <v>0</v>
      </c>
      <c r="F40" s="28">
        <v>0</v>
      </c>
      <c r="G40" s="29">
        <f t="shared" si="0"/>
        <v>0</v>
      </c>
      <c r="H40" s="31"/>
      <c r="I40" s="10">
        <f t="shared" si="3"/>
        <v>0</v>
      </c>
      <c r="J40" s="31"/>
      <c r="K40" s="10">
        <f t="shared" si="3"/>
        <v>0</v>
      </c>
      <c r="L40" s="31"/>
      <c r="M40" s="10">
        <f t="shared" si="4"/>
        <v>0</v>
      </c>
      <c r="N40" s="23"/>
      <c r="O40" s="23"/>
      <c r="P40" s="10">
        <f t="shared" si="1"/>
        <v>0</v>
      </c>
      <c r="Q40" s="23"/>
      <c r="R40" s="10">
        <f t="shared" si="5"/>
        <v>0</v>
      </c>
      <c r="S40" s="23"/>
      <c r="T40" s="10">
        <f t="shared" si="6"/>
        <v>0</v>
      </c>
      <c r="U40" s="23"/>
      <c r="V40" s="10">
        <f t="shared" si="6"/>
        <v>0</v>
      </c>
      <c r="W40" s="23"/>
      <c r="X40" s="10">
        <f t="shared" si="6"/>
        <v>0</v>
      </c>
      <c r="Y40" s="23"/>
      <c r="Z40" s="10">
        <f t="shared" si="7"/>
        <v>0</v>
      </c>
      <c r="AA40" s="23"/>
      <c r="AB40" s="10">
        <f t="shared" si="8"/>
        <v>0</v>
      </c>
      <c r="AC40" s="23"/>
      <c r="AD40" s="10">
        <f t="shared" si="9"/>
        <v>0</v>
      </c>
    </row>
    <row r="41" spans="1:30" s="25" customFormat="1" ht="30" customHeight="1" hidden="1">
      <c r="A41" s="26" t="s">
        <v>92</v>
      </c>
      <c r="B41" s="27" t="s">
        <v>93</v>
      </c>
      <c r="C41" s="28">
        <v>0</v>
      </c>
      <c r="D41" s="28">
        <v>0</v>
      </c>
      <c r="E41" s="29">
        <f t="shared" si="2"/>
        <v>0</v>
      </c>
      <c r="F41" s="28">
        <v>0</v>
      </c>
      <c r="G41" s="29">
        <f t="shared" si="0"/>
        <v>0</v>
      </c>
      <c r="H41" s="31"/>
      <c r="I41" s="10">
        <f t="shared" si="3"/>
        <v>0</v>
      </c>
      <c r="J41" s="31"/>
      <c r="K41" s="10">
        <f t="shared" si="3"/>
        <v>0</v>
      </c>
      <c r="L41" s="31"/>
      <c r="M41" s="10">
        <f t="shared" si="4"/>
        <v>0</v>
      </c>
      <c r="N41" s="23"/>
      <c r="O41" s="23"/>
      <c r="P41" s="10">
        <f t="shared" si="1"/>
        <v>0</v>
      </c>
      <c r="Q41" s="23"/>
      <c r="R41" s="10">
        <f t="shared" si="5"/>
        <v>0</v>
      </c>
      <c r="S41" s="23"/>
      <c r="T41" s="10">
        <f t="shared" si="6"/>
        <v>0</v>
      </c>
      <c r="U41" s="23"/>
      <c r="V41" s="10">
        <f t="shared" si="6"/>
        <v>0</v>
      </c>
      <c r="W41" s="23"/>
      <c r="X41" s="10">
        <f t="shared" si="6"/>
        <v>0</v>
      </c>
      <c r="Y41" s="23"/>
      <c r="Z41" s="10">
        <f t="shared" si="7"/>
        <v>0</v>
      </c>
      <c r="AA41" s="23"/>
      <c r="AB41" s="10">
        <f t="shared" si="8"/>
        <v>0</v>
      </c>
      <c r="AC41" s="23"/>
      <c r="AD41" s="10">
        <f t="shared" si="9"/>
        <v>0</v>
      </c>
    </row>
    <row r="42" spans="1:30" s="25" customFormat="1" ht="28.5">
      <c r="A42" s="18" t="s">
        <v>94</v>
      </c>
      <c r="B42" s="19" t="s">
        <v>95</v>
      </c>
      <c r="C42" s="20">
        <f>SUM(C43+C50)</f>
        <v>0</v>
      </c>
      <c r="D42" s="20">
        <f>SUM(D43+D50)</f>
        <v>0</v>
      </c>
      <c r="E42" s="21">
        <f t="shared" si="2"/>
        <v>0</v>
      </c>
      <c r="F42" s="20">
        <f>SUM(F43+F50)</f>
        <v>323247.8</v>
      </c>
      <c r="G42" s="21">
        <f t="shared" si="0"/>
        <v>323247.8</v>
      </c>
      <c r="H42" s="22">
        <f>SUM(H43+H50)</f>
        <v>0</v>
      </c>
      <c r="I42" s="10">
        <f t="shared" si="3"/>
        <v>323247.8</v>
      </c>
      <c r="J42" s="22">
        <f>SUM(J43+J50)</f>
        <v>0</v>
      </c>
      <c r="K42" s="10">
        <f t="shared" si="3"/>
        <v>323247.8</v>
      </c>
      <c r="L42" s="22">
        <f>SUM(L43+L50)</f>
        <v>0</v>
      </c>
      <c r="M42" s="10">
        <f t="shared" si="4"/>
        <v>323247.8</v>
      </c>
      <c r="N42" s="23">
        <f>SUM(N43+N50)</f>
        <v>0</v>
      </c>
      <c r="O42" s="23">
        <f>SUM(O43+O50)</f>
        <v>440.79999999998836</v>
      </c>
      <c r="P42" s="10">
        <f t="shared" si="1"/>
        <v>323688.6</v>
      </c>
      <c r="Q42" s="23">
        <f>SUM(Q43+Q50)</f>
        <v>0</v>
      </c>
      <c r="R42" s="10">
        <f t="shared" si="5"/>
        <v>323688.6</v>
      </c>
      <c r="S42" s="23">
        <f>SUM(S43+S50)</f>
        <v>-0.19999999999708962</v>
      </c>
      <c r="T42" s="10">
        <f t="shared" si="6"/>
        <v>323688.39999999997</v>
      </c>
      <c r="U42" s="23">
        <f>SUM(U43+U50)</f>
        <v>-46</v>
      </c>
      <c r="V42" s="10">
        <f t="shared" si="6"/>
        <v>323642.39999999997</v>
      </c>
      <c r="W42" s="23">
        <f>SUM(W43+W50)</f>
        <v>-19.800000000017462</v>
      </c>
      <c r="X42" s="10">
        <f t="shared" si="6"/>
        <v>323622.6</v>
      </c>
      <c r="Y42" s="23"/>
      <c r="Z42" s="10">
        <f t="shared" si="7"/>
        <v>323622.6</v>
      </c>
      <c r="AA42" s="23"/>
      <c r="AB42" s="10">
        <f t="shared" si="8"/>
        <v>323622.6</v>
      </c>
      <c r="AC42" s="23">
        <f>SUM(AC43+AC50)</f>
        <v>0</v>
      </c>
      <c r="AD42" s="10">
        <f t="shared" si="9"/>
        <v>323622.6</v>
      </c>
    </row>
    <row r="43" spans="1:30" s="25" customFormat="1" ht="15">
      <c r="A43" s="26" t="s">
        <v>96</v>
      </c>
      <c r="B43" s="27" t="s">
        <v>97</v>
      </c>
      <c r="C43" s="28">
        <f>C47+C44</f>
        <v>-2738917.1</v>
      </c>
      <c r="D43" s="28">
        <f>D47+D44</f>
        <v>-50000</v>
      </c>
      <c r="E43" s="29">
        <f t="shared" si="2"/>
        <v>-2788917.1</v>
      </c>
      <c r="F43" s="28">
        <f>F47+F44</f>
        <v>0</v>
      </c>
      <c r="G43" s="29">
        <f t="shared" si="0"/>
        <v>-2788917.1</v>
      </c>
      <c r="H43" s="28">
        <f>H47+H44</f>
        <v>1500</v>
      </c>
      <c r="I43" s="10">
        <f t="shared" si="3"/>
        <v>-2787417.1</v>
      </c>
      <c r="J43" s="28">
        <f>J47+J44</f>
        <v>-7045.5</v>
      </c>
      <c r="K43" s="10">
        <f t="shared" si="3"/>
        <v>-2794462.6</v>
      </c>
      <c r="L43" s="28">
        <f>L47+L44</f>
        <v>-32364.7</v>
      </c>
      <c r="M43" s="10">
        <f t="shared" si="4"/>
        <v>-2826827.3000000003</v>
      </c>
      <c r="N43" s="30">
        <f>N47+N44</f>
        <v>-60000</v>
      </c>
      <c r="O43" s="30">
        <f>O47+O44</f>
        <v>-174804.2</v>
      </c>
      <c r="P43" s="10">
        <f t="shared" si="1"/>
        <v>-3061631.5000000005</v>
      </c>
      <c r="Q43" s="30">
        <f>Q47+Q44</f>
        <v>-11934.9</v>
      </c>
      <c r="R43" s="10">
        <f t="shared" si="5"/>
        <v>-3073566.4000000004</v>
      </c>
      <c r="S43" s="30">
        <f>S47+S44</f>
        <v>-70905.9</v>
      </c>
      <c r="T43" s="10">
        <f t="shared" si="6"/>
        <v>-3144472.3000000003</v>
      </c>
      <c r="U43" s="30">
        <f>U47+U44</f>
        <v>-159967.4</v>
      </c>
      <c r="V43" s="10">
        <f t="shared" si="6"/>
        <v>-3304439.7</v>
      </c>
      <c r="W43" s="30">
        <f>W47+W44</f>
        <v>-203776.6</v>
      </c>
      <c r="X43" s="10">
        <f t="shared" si="6"/>
        <v>-3508216.3000000003</v>
      </c>
      <c r="Y43" s="30">
        <f>Y47+Y44</f>
        <v>-44650.9</v>
      </c>
      <c r="Z43" s="10">
        <f t="shared" si="7"/>
        <v>-3552867.2</v>
      </c>
      <c r="AA43" s="30">
        <f>AA47+AA44</f>
        <v>-55014.3</v>
      </c>
      <c r="AB43" s="10">
        <f t="shared" si="8"/>
        <v>-3607881.5</v>
      </c>
      <c r="AC43" s="30">
        <f>AC47+AC44</f>
        <v>-34531.1</v>
      </c>
      <c r="AD43" s="10">
        <f t="shared" si="9"/>
        <v>-3642412.6</v>
      </c>
    </row>
    <row r="44" spans="1:30" s="25" customFormat="1" ht="15">
      <c r="A44" s="26" t="s">
        <v>98</v>
      </c>
      <c r="B44" s="27" t="s">
        <v>99</v>
      </c>
      <c r="C44" s="28">
        <f>C45</f>
        <v>0</v>
      </c>
      <c r="D44" s="28">
        <f>D45</f>
        <v>0</v>
      </c>
      <c r="E44" s="29">
        <f t="shared" si="2"/>
        <v>0</v>
      </c>
      <c r="F44" s="28">
        <f>F45</f>
        <v>0</v>
      </c>
      <c r="G44" s="29">
        <f t="shared" si="0"/>
        <v>0</v>
      </c>
      <c r="H44" s="31">
        <f>SUM(H45)</f>
        <v>0</v>
      </c>
      <c r="I44" s="10">
        <f t="shared" si="3"/>
        <v>0</v>
      </c>
      <c r="J44" s="31">
        <f>SUM(J45)</f>
        <v>0</v>
      </c>
      <c r="K44" s="10">
        <f t="shared" si="3"/>
        <v>0</v>
      </c>
      <c r="L44" s="31">
        <f>SUM(L45)</f>
        <v>0</v>
      </c>
      <c r="M44" s="10">
        <f t="shared" si="4"/>
        <v>0</v>
      </c>
      <c r="N44" s="23">
        <f>SUM(N45)</f>
        <v>0</v>
      </c>
      <c r="O44" s="23">
        <f>SUM(O45)</f>
        <v>0</v>
      </c>
      <c r="P44" s="10">
        <f t="shared" si="1"/>
        <v>0</v>
      </c>
      <c r="Q44" s="23">
        <f>SUM(Q45)</f>
        <v>0</v>
      </c>
      <c r="R44" s="10">
        <f t="shared" si="5"/>
        <v>0</v>
      </c>
      <c r="S44" s="23">
        <f>SUM(S45)</f>
        <v>0</v>
      </c>
      <c r="T44" s="10">
        <f t="shared" si="6"/>
        <v>0</v>
      </c>
      <c r="U44" s="23">
        <f>SUM(U45)</f>
        <v>0</v>
      </c>
      <c r="V44" s="10">
        <f t="shared" si="6"/>
        <v>0</v>
      </c>
      <c r="W44" s="23">
        <f>SUM(W45)</f>
        <v>0</v>
      </c>
      <c r="X44" s="10">
        <f t="shared" si="6"/>
        <v>0</v>
      </c>
      <c r="Y44" s="23">
        <f>SUM(Y45)</f>
        <v>0</v>
      </c>
      <c r="Z44" s="10">
        <f t="shared" si="7"/>
        <v>0</v>
      </c>
      <c r="AA44" s="23">
        <f>SUM(AA45)</f>
        <v>0</v>
      </c>
      <c r="AB44" s="10">
        <f t="shared" si="8"/>
        <v>0</v>
      </c>
      <c r="AC44" s="23">
        <f>SUM(AC45)</f>
        <v>0</v>
      </c>
      <c r="AD44" s="10">
        <f t="shared" si="9"/>
        <v>0</v>
      </c>
    </row>
    <row r="45" spans="1:30" s="25" customFormat="1" ht="30">
      <c r="A45" s="26" t="s">
        <v>100</v>
      </c>
      <c r="B45" s="27" t="s">
        <v>101</v>
      </c>
      <c r="C45" s="28">
        <f>C46</f>
        <v>0</v>
      </c>
      <c r="D45" s="28">
        <f>D46</f>
        <v>0</v>
      </c>
      <c r="E45" s="29">
        <f t="shared" si="2"/>
        <v>0</v>
      </c>
      <c r="F45" s="28">
        <f>F46</f>
        <v>0</v>
      </c>
      <c r="G45" s="29">
        <f t="shared" si="0"/>
        <v>0</v>
      </c>
      <c r="H45" s="31">
        <f>SUM(H46)</f>
        <v>0</v>
      </c>
      <c r="I45" s="10">
        <f t="shared" si="3"/>
        <v>0</v>
      </c>
      <c r="J45" s="31">
        <f>SUM(J46)</f>
        <v>0</v>
      </c>
      <c r="K45" s="10">
        <f t="shared" si="3"/>
        <v>0</v>
      </c>
      <c r="L45" s="31">
        <f>SUM(L46)</f>
        <v>0</v>
      </c>
      <c r="M45" s="10">
        <f t="shared" si="4"/>
        <v>0</v>
      </c>
      <c r="N45" s="23">
        <f>SUM(N46)</f>
        <v>0</v>
      </c>
      <c r="O45" s="23">
        <f>SUM(O46)</f>
        <v>0</v>
      </c>
      <c r="P45" s="10">
        <f t="shared" si="1"/>
        <v>0</v>
      </c>
      <c r="Q45" s="23">
        <f>SUM(Q46)</f>
        <v>0</v>
      </c>
      <c r="R45" s="10">
        <f t="shared" si="5"/>
        <v>0</v>
      </c>
      <c r="S45" s="23">
        <f>SUM(S46)</f>
        <v>0</v>
      </c>
      <c r="T45" s="10">
        <f t="shared" si="6"/>
        <v>0</v>
      </c>
      <c r="U45" s="23">
        <f>SUM(U46)</f>
        <v>0</v>
      </c>
      <c r="V45" s="10">
        <f t="shared" si="6"/>
        <v>0</v>
      </c>
      <c r="W45" s="23">
        <f>SUM(W46)</f>
        <v>0</v>
      </c>
      <c r="X45" s="10">
        <f t="shared" si="6"/>
        <v>0</v>
      </c>
      <c r="Y45" s="23">
        <f>SUM(Y46)</f>
        <v>0</v>
      </c>
      <c r="Z45" s="10">
        <f t="shared" si="7"/>
        <v>0</v>
      </c>
      <c r="AA45" s="23">
        <f>SUM(AA46)</f>
        <v>0</v>
      </c>
      <c r="AB45" s="10">
        <f t="shared" si="8"/>
        <v>0</v>
      </c>
      <c r="AC45" s="23">
        <f>SUM(AC46)</f>
        <v>0</v>
      </c>
      <c r="AD45" s="10">
        <f t="shared" si="9"/>
        <v>0</v>
      </c>
    </row>
    <row r="46" spans="1:30" s="25" customFormat="1" ht="45">
      <c r="A46" s="26" t="s">
        <v>102</v>
      </c>
      <c r="B46" s="27" t="s">
        <v>103</v>
      </c>
      <c r="C46" s="28">
        <v>0</v>
      </c>
      <c r="D46" s="28">
        <v>0</v>
      </c>
      <c r="E46" s="29">
        <f t="shared" si="2"/>
        <v>0</v>
      </c>
      <c r="F46" s="28">
        <v>0</v>
      </c>
      <c r="G46" s="29">
        <f t="shared" si="0"/>
        <v>0</v>
      </c>
      <c r="H46" s="29">
        <f>SUM(F46+G46)</f>
        <v>0</v>
      </c>
      <c r="I46" s="10">
        <f t="shared" si="3"/>
        <v>0</v>
      </c>
      <c r="J46" s="29">
        <f>SUM(H46+I46)</f>
        <v>0</v>
      </c>
      <c r="K46" s="10">
        <f t="shared" si="3"/>
        <v>0</v>
      </c>
      <c r="L46" s="29">
        <f>SUM(J46+K46)</f>
        <v>0</v>
      </c>
      <c r="M46" s="10">
        <f t="shared" si="4"/>
        <v>0</v>
      </c>
      <c r="N46" s="23">
        <f>SUM(K46+L46)</f>
        <v>0</v>
      </c>
      <c r="O46" s="23">
        <f>SUM(L46+M46)</f>
        <v>0</v>
      </c>
      <c r="P46" s="10">
        <f t="shared" si="1"/>
        <v>0</v>
      </c>
      <c r="Q46" s="23">
        <f>SUM(N46+O46)</f>
        <v>0</v>
      </c>
      <c r="R46" s="10">
        <f t="shared" si="5"/>
        <v>0</v>
      </c>
      <c r="S46" s="23">
        <f>SUM(P46+Q46)</f>
        <v>0</v>
      </c>
      <c r="T46" s="10">
        <f t="shared" si="6"/>
        <v>0</v>
      </c>
      <c r="U46" s="23">
        <f>SUM(R46+S46)</f>
        <v>0</v>
      </c>
      <c r="V46" s="10">
        <f t="shared" si="6"/>
        <v>0</v>
      </c>
      <c r="W46" s="23">
        <f>SUM(T46+U46)</f>
        <v>0</v>
      </c>
      <c r="X46" s="10">
        <f t="shared" si="6"/>
        <v>0</v>
      </c>
      <c r="Y46" s="23">
        <f>SUM(V46+W46)</f>
        <v>0</v>
      </c>
      <c r="Z46" s="10">
        <f t="shared" si="7"/>
        <v>0</v>
      </c>
      <c r="AA46" s="23">
        <f>SUM(X46+Y46)</f>
        <v>0</v>
      </c>
      <c r="AB46" s="10">
        <f t="shared" si="8"/>
        <v>0</v>
      </c>
      <c r="AC46" s="23">
        <f>SUM(Z46+AA46)</f>
        <v>0</v>
      </c>
      <c r="AD46" s="10">
        <f t="shared" si="9"/>
        <v>0</v>
      </c>
    </row>
    <row r="47" spans="1:30" s="25" customFormat="1" ht="15">
      <c r="A47" s="26" t="s">
        <v>104</v>
      </c>
      <c r="B47" s="27" t="s">
        <v>105</v>
      </c>
      <c r="C47" s="28">
        <f>C48</f>
        <v>-2738917.1</v>
      </c>
      <c r="D47" s="28">
        <f>D48</f>
        <v>-50000</v>
      </c>
      <c r="E47" s="29">
        <f t="shared" si="2"/>
        <v>-2788917.1</v>
      </c>
      <c r="F47" s="28">
        <f>F48</f>
        <v>0</v>
      </c>
      <c r="G47" s="29">
        <f t="shared" si="0"/>
        <v>-2788917.1</v>
      </c>
      <c r="H47" s="22">
        <f>SUM(H48)</f>
        <v>1500</v>
      </c>
      <c r="I47" s="10">
        <f t="shared" si="3"/>
        <v>-2787417.1</v>
      </c>
      <c r="J47" s="31">
        <f>SUM(J48)</f>
        <v>-7045.5</v>
      </c>
      <c r="K47" s="10">
        <f t="shared" si="3"/>
        <v>-2794462.6</v>
      </c>
      <c r="L47" s="31">
        <f>SUM(L48)</f>
        <v>-32364.7</v>
      </c>
      <c r="M47" s="10">
        <f t="shared" si="4"/>
        <v>-2826827.3000000003</v>
      </c>
      <c r="N47" s="23">
        <f>SUM(N48)</f>
        <v>-60000</v>
      </c>
      <c r="O47" s="23">
        <f>SUM(O48)</f>
        <v>-174804.2</v>
      </c>
      <c r="P47" s="10">
        <f t="shared" si="1"/>
        <v>-3061631.5000000005</v>
      </c>
      <c r="Q47" s="23">
        <f>SUM(Q48)</f>
        <v>-11934.9</v>
      </c>
      <c r="R47" s="10">
        <f t="shared" si="5"/>
        <v>-3073566.4000000004</v>
      </c>
      <c r="S47" s="23">
        <f>SUM(S48)</f>
        <v>-70905.9</v>
      </c>
      <c r="T47" s="10">
        <f t="shared" si="6"/>
        <v>-3144472.3000000003</v>
      </c>
      <c r="U47" s="23">
        <f>SUM(U48)</f>
        <v>-159967.4</v>
      </c>
      <c r="V47" s="10">
        <f t="shared" si="6"/>
        <v>-3304439.7</v>
      </c>
      <c r="W47" s="23">
        <f>SUM(W48)</f>
        <v>-203776.6</v>
      </c>
      <c r="X47" s="10">
        <f t="shared" si="6"/>
        <v>-3508216.3000000003</v>
      </c>
      <c r="Y47" s="23">
        <f>SUM(Y48)</f>
        <v>-44650.9</v>
      </c>
      <c r="Z47" s="10">
        <f t="shared" si="7"/>
        <v>-3552867.2</v>
      </c>
      <c r="AA47" s="23">
        <f>SUM(AA48)</f>
        <v>-55014.3</v>
      </c>
      <c r="AB47" s="10">
        <f t="shared" si="8"/>
        <v>-3607881.5</v>
      </c>
      <c r="AC47" s="23">
        <f>SUM(AC48)</f>
        <v>-34531.1</v>
      </c>
      <c r="AD47" s="10">
        <f t="shared" si="9"/>
        <v>-3642412.6</v>
      </c>
    </row>
    <row r="48" spans="1:30" s="25" customFormat="1" ht="15">
      <c r="A48" s="26" t="s">
        <v>106</v>
      </c>
      <c r="B48" s="27" t="s">
        <v>107</v>
      </c>
      <c r="C48" s="28">
        <f>C49</f>
        <v>-2738917.1</v>
      </c>
      <c r="D48" s="28">
        <f>D49</f>
        <v>-50000</v>
      </c>
      <c r="E48" s="29">
        <f t="shared" si="2"/>
        <v>-2788917.1</v>
      </c>
      <c r="F48" s="28">
        <f>F49</f>
        <v>0</v>
      </c>
      <c r="G48" s="29">
        <f t="shared" si="0"/>
        <v>-2788917.1</v>
      </c>
      <c r="H48" s="22">
        <f>SUM(H49)</f>
        <v>1500</v>
      </c>
      <c r="I48" s="10">
        <f t="shared" si="3"/>
        <v>-2787417.1</v>
      </c>
      <c r="J48" s="31">
        <f>SUM(J49)</f>
        <v>-7045.5</v>
      </c>
      <c r="K48" s="10">
        <f t="shared" si="3"/>
        <v>-2794462.6</v>
      </c>
      <c r="L48" s="31">
        <f>SUM(L49)</f>
        <v>-32364.7</v>
      </c>
      <c r="M48" s="10">
        <f t="shared" si="4"/>
        <v>-2826827.3000000003</v>
      </c>
      <c r="N48" s="23">
        <f>SUM(N49)</f>
        <v>-60000</v>
      </c>
      <c r="O48" s="23">
        <v>-174804.2</v>
      </c>
      <c r="P48" s="10">
        <f t="shared" si="1"/>
        <v>-3061631.5000000005</v>
      </c>
      <c r="Q48" s="23">
        <f>SUM(Q49)</f>
        <v>-11934.9</v>
      </c>
      <c r="R48" s="10">
        <f t="shared" si="5"/>
        <v>-3073566.4000000004</v>
      </c>
      <c r="S48" s="23">
        <f>SUM(S49)</f>
        <v>-70905.9</v>
      </c>
      <c r="T48" s="10">
        <f t="shared" si="6"/>
        <v>-3144472.3000000003</v>
      </c>
      <c r="U48" s="23">
        <f>SUM(U49)</f>
        <v>-159967.4</v>
      </c>
      <c r="V48" s="10">
        <f t="shared" si="6"/>
        <v>-3304439.7</v>
      </c>
      <c r="W48" s="23">
        <f>SUM(W49)</f>
        <v>-203776.6</v>
      </c>
      <c r="X48" s="10">
        <f t="shared" si="6"/>
        <v>-3508216.3000000003</v>
      </c>
      <c r="Y48" s="23">
        <f>SUM(Y49)</f>
        <v>-44650.9</v>
      </c>
      <c r="Z48" s="10">
        <f t="shared" si="7"/>
        <v>-3552867.2</v>
      </c>
      <c r="AA48" s="23">
        <f>SUM(AA49)</f>
        <v>-55014.3</v>
      </c>
      <c r="AB48" s="10">
        <f t="shared" si="8"/>
        <v>-3607881.5</v>
      </c>
      <c r="AC48" s="23">
        <f>SUM(AC49)</f>
        <v>-34531.1</v>
      </c>
      <c r="AD48" s="10">
        <f t="shared" si="9"/>
        <v>-3642412.6</v>
      </c>
    </row>
    <row r="49" spans="1:30" s="25" customFormat="1" ht="30">
      <c r="A49" s="26" t="s">
        <v>108</v>
      </c>
      <c r="B49" s="27" t="s">
        <v>109</v>
      </c>
      <c r="C49" s="28">
        <v>-2738917.1</v>
      </c>
      <c r="D49" s="28">
        <v>-50000</v>
      </c>
      <c r="E49" s="29">
        <f t="shared" si="2"/>
        <v>-2788917.1</v>
      </c>
      <c r="F49" s="28"/>
      <c r="G49" s="29">
        <f t="shared" si="0"/>
        <v>-2788917.1</v>
      </c>
      <c r="H49" s="22">
        <v>1500</v>
      </c>
      <c r="I49" s="10">
        <f t="shared" si="3"/>
        <v>-2787417.1</v>
      </c>
      <c r="J49" s="31">
        <v>-7045.5</v>
      </c>
      <c r="K49" s="10">
        <f t="shared" si="3"/>
        <v>-2794462.6</v>
      </c>
      <c r="L49" s="31">
        <v>-32364.7</v>
      </c>
      <c r="M49" s="10">
        <f t="shared" si="4"/>
        <v>-2826827.3000000003</v>
      </c>
      <c r="N49" s="23">
        <v>-60000</v>
      </c>
      <c r="O49" s="23">
        <v>-174804.2</v>
      </c>
      <c r="P49" s="10">
        <f t="shared" si="1"/>
        <v>-3061631.5000000005</v>
      </c>
      <c r="Q49" s="23">
        <v>-11934.9</v>
      </c>
      <c r="R49" s="10">
        <f t="shared" si="5"/>
        <v>-3073566.4000000004</v>
      </c>
      <c r="S49" s="23">
        <v>-70905.9</v>
      </c>
      <c r="T49" s="10">
        <f t="shared" si="6"/>
        <v>-3144472.3000000003</v>
      </c>
      <c r="U49" s="23">
        <v>-159967.4</v>
      </c>
      <c r="V49" s="10">
        <f t="shared" si="6"/>
        <v>-3304439.7</v>
      </c>
      <c r="W49" s="23">
        <v>-203776.6</v>
      </c>
      <c r="X49" s="10">
        <f t="shared" si="6"/>
        <v>-3508216.3000000003</v>
      </c>
      <c r="Y49" s="23">
        <v>-44650.9</v>
      </c>
      <c r="Z49" s="10">
        <f t="shared" si="7"/>
        <v>-3552867.2</v>
      </c>
      <c r="AA49" s="23">
        <v>-55014.3</v>
      </c>
      <c r="AB49" s="10">
        <f t="shared" si="8"/>
        <v>-3607881.5</v>
      </c>
      <c r="AC49" s="23">
        <v>-34531.1</v>
      </c>
      <c r="AD49" s="10">
        <f t="shared" si="9"/>
        <v>-3642412.6</v>
      </c>
    </row>
    <row r="50" spans="1:30" s="25" customFormat="1" ht="15">
      <c r="A50" s="26" t="s">
        <v>110</v>
      </c>
      <c r="B50" s="27" t="s">
        <v>111</v>
      </c>
      <c r="C50" s="28">
        <f>C51+C54</f>
        <v>2738917.1</v>
      </c>
      <c r="D50" s="28">
        <f>D51+D54</f>
        <v>50000</v>
      </c>
      <c r="E50" s="29">
        <f t="shared" si="2"/>
        <v>2788917.1</v>
      </c>
      <c r="F50" s="28">
        <f>F51+F54</f>
        <v>323247.8</v>
      </c>
      <c r="G50" s="29">
        <f t="shared" si="0"/>
        <v>3112164.9</v>
      </c>
      <c r="H50" s="22">
        <f>SUM(H51+H54)</f>
        <v>-1500</v>
      </c>
      <c r="I50" s="10">
        <f t="shared" si="3"/>
        <v>3110664.9</v>
      </c>
      <c r="J50" s="22">
        <f>SUM(J51+J54)</f>
        <v>7045.5</v>
      </c>
      <c r="K50" s="10">
        <f t="shared" si="3"/>
        <v>3117710.4</v>
      </c>
      <c r="L50" s="22">
        <f>SUM(L51+L54)</f>
        <v>32364.7</v>
      </c>
      <c r="M50" s="10">
        <f t="shared" si="4"/>
        <v>3150075.1</v>
      </c>
      <c r="N50" s="23">
        <f>SUM(N51+N54)</f>
        <v>60000</v>
      </c>
      <c r="O50" s="23">
        <f>SUM(O51+O54)</f>
        <v>175245</v>
      </c>
      <c r="P50" s="10">
        <f t="shared" si="1"/>
        <v>3385320.1</v>
      </c>
      <c r="Q50" s="23">
        <f>SUM(Q51+Q54)</f>
        <v>11934.9</v>
      </c>
      <c r="R50" s="10">
        <f t="shared" si="5"/>
        <v>3397255</v>
      </c>
      <c r="S50" s="23">
        <f>SUM(S51+S54)</f>
        <v>70905.7</v>
      </c>
      <c r="T50" s="10">
        <f t="shared" si="6"/>
        <v>3468160.7</v>
      </c>
      <c r="U50" s="23">
        <f>SUM(U51+U54)</f>
        <v>159921.4</v>
      </c>
      <c r="V50" s="10">
        <f t="shared" si="6"/>
        <v>3628082.1</v>
      </c>
      <c r="W50" s="23">
        <f>SUM(W51+W54)</f>
        <v>203756.8</v>
      </c>
      <c r="X50" s="10">
        <f t="shared" si="6"/>
        <v>3831838.9</v>
      </c>
      <c r="Y50" s="23">
        <f>SUM(Y51+Y54)</f>
        <v>43334.3</v>
      </c>
      <c r="Z50" s="10">
        <f t="shared" si="7"/>
        <v>3875173.1999999997</v>
      </c>
      <c r="AA50" s="23">
        <f>SUM(AA51+AA54)</f>
        <v>56330.9</v>
      </c>
      <c r="AB50" s="10">
        <f t="shared" si="8"/>
        <v>3931504.0999999996</v>
      </c>
      <c r="AC50" s="23">
        <f>SUM(AC51+AC54)</f>
        <v>34531.1</v>
      </c>
      <c r="AD50" s="10">
        <f t="shared" si="9"/>
        <v>3966035.1999999997</v>
      </c>
    </row>
    <row r="51" spans="1:30" s="25" customFormat="1" ht="15">
      <c r="A51" s="26" t="s">
        <v>112</v>
      </c>
      <c r="B51" s="27" t="s">
        <v>113</v>
      </c>
      <c r="C51" s="28">
        <f>C52</f>
        <v>0</v>
      </c>
      <c r="D51" s="28">
        <f>D52</f>
        <v>0</v>
      </c>
      <c r="E51" s="29">
        <f t="shared" si="2"/>
        <v>0</v>
      </c>
      <c r="F51" s="28">
        <f>F52</f>
        <v>0</v>
      </c>
      <c r="G51" s="29">
        <f t="shared" si="0"/>
        <v>0</v>
      </c>
      <c r="H51" s="22">
        <f>SUM(H52)</f>
        <v>0</v>
      </c>
      <c r="I51" s="10">
        <f t="shared" si="3"/>
        <v>0</v>
      </c>
      <c r="J51" s="22">
        <f>SUM(J52)</f>
        <v>0</v>
      </c>
      <c r="K51" s="10">
        <f t="shared" si="3"/>
        <v>0</v>
      </c>
      <c r="L51" s="22">
        <f>SUM(L52)</f>
        <v>0</v>
      </c>
      <c r="M51" s="10">
        <f t="shared" si="4"/>
        <v>0</v>
      </c>
      <c r="N51" s="23">
        <f>SUM(N52)</f>
        <v>0</v>
      </c>
      <c r="O51" s="23">
        <f>SUM(O52)</f>
        <v>0</v>
      </c>
      <c r="P51" s="10">
        <f t="shared" si="1"/>
        <v>0</v>
      </c>
      <c r="Q51" s="23">
        <f>SUM(Q52)</f>
        <v>0</v>
      </c>
      <c r="R51" s="10">
        <f t="shared" si="5"/>
        <v>0</v>
      </c>
      <c r="S51" s="23">
        <f>SUM(S52)</f>
        <v>0</v>
      </c>
      <c r="T51" s="10">
        <f t="shared" si="6"/>
        <v>0</v>
      </c>
      <c r="U51" s="23">
        <f>SUM(U52)</f>
        <v>0</v>
      </c>
      <c r="V51" s="10">
        <f t="shared" si="6"/>
        <v>0</v>
      </c>
      <c r="W51" s="23">
        <f>SUM(W52)</f>
        <v>0</v>
      </c>
      <c r="X51" s="10">
        <f t="shared" si="6"/>
        <v>0</v>
      </c>
      <c r="Y51" s="23">
        <f>SUM(Y52)</f>
        <v>0</v>
      </c>
      <c r="Z51" s="10">
        <f t="shared" si="7"/>
        <v>0</v>
      </c>
      <c r="AA51" s="23">
        <f>SUM(AA52)</f>
        <v>0</v>
      </c>
      <c r="AB51" s="10">
        <f t="shared" si="8"/>
        <v>0</v>
      </c>
      <c r="AC51" s="23">
        <f>SUM(AC52)</f>
        <v>0</v>
      </c>
      <c r="AD51" s="10">
        <f t="shared" si="9"/>
        <v>0</v>
      </c>
    </row>
    <row r="52" spans="1:30" s="25" customFormat="1" ht="30">
      <c r="A52" s="26" t="s">
        <v>114</v>
      </c>
      <c r="B52" s="27" t="s">
        <v>115</v>
      </c>
      <c r="C52" s="28">
        <f>C53</f>
        <v>0</v>
      </c>
      <c r="D52" s="28">
        <f>D53</f>
        <v>0</v>
      </c>
      <c r="E52" s="29">
        <f t="shared" si="2"/>
        <v>0</v>
      </c>
      <c r="F52" s="28">
        <f>F53</f>
        <v>0</v>
      </c>
      <c r="G52" s="29">
        <f t="shared" si="0"/>
        <v>0</v>
      </c>
      <c r="H52" s="22">
        <f>SUM(H53)</f>
        <v>0</v>
      </c>
      <c r="I52" s="10">
        <f t="shared" si="3"/>
        <v>0</v>
      </c>
      <c r="J52" s="22">
        <f>SUM(J53)</f>
        <v>0</v>
      </c>
      <c r="K52" s="10">
        <f t="shared" si="3"/>
        <v>0</v>
      </c>
      <c r="L52" s="22">
        <f>SUM(L53)</f>
        <v>0</v>
      </c>
      <c r="M52" s="10">
        <f t="shared" si="4"/>
        <v>0</v>
      </c>
      <c r="N52" s="23">
        <f>SUM(N53)</f>
        <v>0</v>
      </c>
      <c r="O52" s="23">
        <f>SUM(O53)</f>
        <v>0</v>
      </c>
      <c r="P52" s="10">
        <f t="shared" si="1"/>
        <v>0</v>
      </c>
      <c r="Q52" s="23">
        <f>SUM(Q53)</f>
        <v>0</v>
      </c>
      <c r="R52" s="10">
        <f t="shared" si="5"/>
        <v>0</v>
      </c>
      <c r="S52" s="23">
        <f>SUM(S53)</f>
        <v>0</v>
      </c>
      <c r="T52" s="10">
        <f t="shared" si="6"/>
        <v>0</v>
      </c>
      <c r="U52" s="23">
        <f>SUM(U53)</f>
        <v>0</v>
      </c>
      <c r="V52" s="10">
        <f t="shared" si="6"/>
        <v>0</v>
      </c>
      <c r="W52" s="23">
        <f>SUM(W53)</f>
        <v>0</v>
      </c>
      <c r="X52" s="10">
        <f t="shared" si="6"/>
        <v>0</v>
      </c>
      <c r="Y52" s="23">
        <f>SUM(Y53)</f>
        <v>0</v>
      </c>
      <c r="Z52" s="10">
        <f t="shared" si="7"/>
        <v>0</v>
      </c>
      <c r="AA52" s="23">
        <f>SUM(AA53)</f>
        <v>0</v>
      </c>
      <c r="AB52" s="10">
        <f t="shared" si="8"/>
        <v>0</v>
      </c>
      <c r="AC52" s="23">
        <f>SUM(AC53)</f>
        <v>0</v>
      </c>
      <c r="AD52" s="10">
        <f t="shared" si="9"/>
        <v>0</v>
      </c>
    </row>
    <row r="53" spans="1:30" s="25" customFormat="1" ht="45">
      <c r="A53" s="26" t="s">
        <v>116</v>
      </c>
      <c r="B53" s="27" t="s">
        <v>117</v>
      </c>
      <c r="C53" s="28">
        <v>0</v>
      </c>
      <c r="D53" s="28">
        <v>0</v>
      </c>
      <c r="E53" s="29">
        <f t="shared" si="2"/>
        <v>0</v>
      </c>
      <c r="F53" s="28">
        <v>0</v>
      </c>
      <c r="G53" s="29">
        <f t="shared" si="0"/>
        <v>0</v>
      </c>
      <c r="H53" s="22"/>
      <c r="I53" s="10">
        <f t="shared" si="3"/>
        <v>0</v>
      </c>
      <c r="J53" s="22"/>
      <c r="K53" s="10">
        <f t="shared" si="3"/>
        <v>0</v>
      </c>
      <c r="L53" s="22"/>
      <c r="M53" s="10">
        <f t="shared" si="4"/>
        <v>0</v>
      </c>
      <c r="N53" s="23"/>
      <c r="O53" s="23"/>
      <c r="P53" s="10">
        <f t="shared" si="1"/>
        <v>0</v>
      </c>
      <c r="Q53" s="23"/>
      <c r="R53" s="10">
        <f t="shared" si="5"/>
        <v>0</v>
      </c>
      <c r="S53" s="23"/>
      <c r="T53" s="10">
        <f t="shared" si="6"/>
        <v>0</v>
      </c>
      <c r="U53" s="23"/>
      <c r="V53" s="10">
        <f t="shared" si="6"/>
        <v>0</v>
      </c>
      <c r="W53" s="23"/>
      <c r="X53" s="10">
        <f t="shared" si="6"/>
        <v>0</v>
      </c>
      <c r="Y53" s="23"/>
      <c r="Z53" s="10">
        <f t="shared" si="7"/>
        <v>0</v>
      </c>
      <c r="AA53" s="23"/>
      <c r="AB53" s="10">
        <f t="shared" si="8"/>
        <v>0</v>
      </c>
      <c r="AC53" s="23"/>
      <c r="AD53" s="10">
        <f t="shared" si="9"/>
        <v>0</v>
      </c>
    </row>
    <row r="54" spans="1:30" s="25" customFormat="1" ht="15">
      <c r="A54" s="26" t="s">
        <v>118</v>
      </c>
      <c r="B54" s="27" t="s">
        <v>119</v>
      </c>
      <c r="C54" s="28">
        <f>C55-C57</f>
        <v>2738917.1</v>
      </c>
      <c r="D54" s="28">
        <f>D55-D57</f>
        <v>50000</v>
      </c>
      <c r="E54" s="29">
        <f t="shared" si="2"/>
        <v>2788917.1</v>
      </c>
      <c r="F54" s="28">
        <f>F55-F57</f>
        <v>323247.8</v>
      </c>
      <c r="G54" s="29">
        <f t="shared" si="0"/>
        <v>3112164.9</v>
      </c>
      <c r="H54" s="22">
        <f>SUM(H55-H57)</f>
        <v>-1500</v>
      </c>
      <c r="I54" s="10">
        <f t="shared" si="3"/>
        <v>3110664.9</v>
      </c>
      <c r="J54" s="22">
        <f>SUM(J55-J57)</f>
        <v>7045.5</v>
      </c>
      <c r="K54" s="10">
        <f t="shared" si="3"/>
        <v>3117710.4</v>
      </c>
      <c r="L54" s="22">
        <f>SUM(L55-L57)</f>
        <v>32364.7</v>
      </c>
      <c r="M54" s="10">
        <f t="shared" si="4"/>
        <v>3150075.1</v>
      </c>
      <c r="N54" s="23">
        <f>SUM(N55-N57)</f>
        <v>60000</v>
      </c>
      <c r="O54" s="23">
        <f>SUM(O55-O57)</f>
        <v>175245</v>
      </c>
      <c r="P54" s="10">
        <f t="shared" si="1"/>
        <v>3385320.1</v>
      </c>
      <c r="Q54" s="23">
        <f>SUM(Q55-Q57)</f>
        <v>11934.9</v>
      </c>
      <c r="R54" s="10">
        <f t="shared" si="5"/>
        <v>3397255</v>
      </c>
      <c r="S54" s="23">
        <f>SUM(S55-S57)</f>
        <v>70905.7</v>
      </c>
      <c r="T54" s="10">
        <f t="shared" si="6"/>
        <v>3468160.7</v>
      </c>
      <c r="U54" s="23">
        <f>SUM(U55-U57)</f>
        <v>159921.4</v>
      </c>
      <c r="V54" s="10">
        <f t="shared" si="6"/>
        <v>3628082.1</v>
      </c>
      <c r="W54" s="23">
        <f>SUM(W55-W57)</f>
        <v>203756.8</v>
      </c>
      <c r="X54" s="10">
        <f t="shared" si="6"/>
        <v>3831838.9</v>
      </c>
      <c r="Y54" s="23">
        <f>SUM(Y55-Y57)</f>
        <v>43334.3</v>
      </c>
      <c r="Z54" s="10">
        <f t="shared" si="7"/>
        <v>3875173.1999999997</v>
      </c>
      <c r="AA54" s="23">
        <f>SUM(AA55-AA57)</f>
        <v>56330.9</v>
      </c>
      <c r="AB54" s="10">
        <f t="shared" si="8"/>
        <v>3931504.0999999996</v>
      </c>
      <c r="AC54" s="23">
        <f>SUM(AC55-AC57)</f>
        <v>34531.1</v>
      </c>
      <c r="AD54" s="10">
        <f t="shared" si="9"/>
        <v>3966035.1999999997</v>
      </c>
    </row>
    <row r="55" spans="1:30" s="25" customFormat="1" ht="15">
      <c r="A55" s="26" t="s">
        <v>120</v>
      </c>
      <c r="B55" s="27" t="s">
        <v>121</v>
      </c>
      <c r="C55" s="28">
        <f>C56</f>
        <v>2738917.1</v>
      </c>
      <c r="D55" s="28">
        <f>D56</f>
        <v>50000</v>
      </c>
      <c r="E55" s="29">
        <f t="shared" si="2"/>
        <v>2788917.1</v>
      </c>
      <c r="F55" s="28">
        <f>F56</f>
        <v>323247.8</v>
      </c>
      <c r="G55" s="29">
        <f t="shared" si="0"/>
        <v>3112164.9</v>
      </c>
      <c r="H55" s="22">
        <f>SUM(H56)</f>
        <v>-1500</v>
      </c>
      <c r="I55" s="10">
        <f t="shared" si="3"/>
        <v>3110664.9</v>
      </c>
      <c r="J55" s="22">
        <f>SUM(J56)</f>
        <v>7045.5</v>
      </c>
      <c r="K55" s="10">
        <f t="shared" si="3"/>
        <v>3117710.4</v>
      </c>
      <c r="L55" s="22">
        <f>SUM(L56)</f>
        <v>32364.7</v>
      </c>
      <c r="M55" s="10">
        <f t="shared" si="4"/>
        <v>3150075.1</v>
      </c>
      <c r="N55" s="23">
        <f>SUM(N56)</f>
        <v>60000</v>
      </c>
      <c r="O55" s="23">
        <f>SUM(O56)</f>
        <v>175245</v>
      </c>
      <c r="P55" s="10">
        <f t="shared" si="1"/>
        <v>3385320.1</v>
      </c>
      <c r="Q55" s="23">
        <f>SUM(Q56)</f>
        <v>11934.9</v>
      </c>
      <c r="R55" s="10">
        <f t="shared" si="5"/>
        <v>3397255</v>
      </c>
      <c r="S55" s="23">
        <f>SUM(S56)</f>
        <v>70905.7</v>
      </c>
      <c r="T55" s="10">
        <f t="shared" si="6"/>
        <v>3468160.7</v>
      </c>
      <c r="U55" s="23">
        <f>SUM(U56)</f>
        <v>159921.4</v>
      </c>
      <c r="V55" s="10">
        <f t="shared" si="6"/>
        <v>3628082.1</v>
      </c>
      <c r="W55" s="23">
        <f>SUM(W56)</f>
        <v>203756.8</v>
      </c>
      <c r="X55" s="10">
        <f t="shared" si="6"/>
        <v>3831838.9</v>
      </c>
      <c r="Y55" s="23">
        <f>SUM(Y56)</f>
        <v>43334.3</v>
      </c>
      <c r="Z55" s="10">
        <f t="shared" si="7"/>
        <v>3875173.1999999997</v>
      </c>
      <c r="AA55" s="23">
        <f>SUM(AA56)</f>
        <v>56330.9</v>
      </c>
      <c r="AB55" s="10">
        <f t="shared" si="8"/>
        <v>3931504.0999999996</v>
      </c>
      <c r="AC55" s="23">
        <f>SUM(AC56)</f>
        <v>34531.1</v>
      </c>
      <c r="AD55" s="10">
        <f t="shared" si="9"/>
        <v>3966035.1999999997</v>
      </c>
    </row>
    <row r="56" spans="1:30" s="25" customFormat="1" ht="30">
      <c r="A56" s="26" t="s">
        <v>122</v>
      </c>
      <c r="B56" s="27" t="s">
        <v>123</v>
      </c>
      <c r="C56" s="28">
        <v>2738917.1</v>
      </c>
      <c r="D56" s="28">
        <v>50000</v>
      </c>
      <c r="E56" s="29">
        <f t="shared" si="2"/>
        <v>2788917.1</v>
      </c>
      <c r="F56" s="28">
        <v>323247.8</v>
      </c>
      <c r="G56" s="29">
        <f t="shared" si="0"/>
        <v>3112164.9</v>
      </c>
      <c r="H56" s="22">
        <v>-1500</v>
      </c>
      <c r="I56" s="10">
        <f t="shared" si="3"/>
        <v>3110664.9</v>
      </c>
      <c r="J56" s="22">
        <v>7045.5</v>
      </c>
      <c r="K56" s="10">
        <f t="shared" si="3"/>
        <v>3117710.4</v>
      </c>
      <c r="L56" s="22">
        <v>32364.7</v>
      </c>
      <c r="M56" s="10">
        <f t="shared" si="4"/>
        <v>3150075.1</v>
      </c>
      <c r="N56" s="23">
        <v>60000</v>
      </c>
      <c r="O56" s="23">
        <v>175245</v>
      </c>
      <c r="P56" s="10">
        <f t="shared" si="1"/>
        <v>3385320.1</v>
      </c>
      <c r="Q56" s="23">
        <v>11934.9</v>
      </c>
      <c r="R56" s="10">
        <f t="shared" si="5"/>
        <v>3397255</v>
      </c>
      <c r="S56" s="23">
        <v>70905.7</v>
      </c>
      <c r="T56" s="10">
        <f t="shared" si="6"/>
        <v>3468160.7</v>
      </c>
      <c r="U56" s="23">
        <v>159921.4</v>
      </c>
      <c r="V56" s="10">
        <f t="shared" si="6"/>
        <v>3628082.1</v>
      </c>
      <c r="W56" s="23">
        <v>203756.8</v>
      </c>
      <c r="X56" s="10">
        <f t="shared" si="6"/>
        <v>3831838.9</v>
      </c>
      <c r="Y56" s="23">
        <v>43334.3</v>
      </c>
      <c r="Z56" s="10">
        <f t="shared" si="7"/>
        <v>3875173.1999999997</v>
      </c>
      <c r="AA56" s="23">
        <v>56330.9</v>
      </c>
      <c r="AB56" s="10">
        <f t="shared" si="8"/>
        <v>3931504.0999999996</v>
      </c>
      <c r="AC56" s="23">
        <v>34531.1</v>
      </c>
      <c r="AD56" s="10">
        <f t="shared" si="9"/>
        <v>3966035.1999999997</v>
      </c>
    </row>
    <row r="57" spans="1:30" s="25" customFormat="1" ht="26.25" customHeight="1">
      <c r="A57" s="26" t="s">
        <v>118</v>
      </c>
      <c r="B57" s="27" t="s">
        <v>124</v>
      </c>
      <c r="C57" s="28">
        <f>SUM(C58)</f>
        <v>0</v>
      </c>
      <c r="D57" s="28">
        <f>SUM(D58)</f>
        <v>0</v>
      </c>
      <c r="E57" s="29">
        <f t="shared" si="2"/>
        <v>0</v>
      </c>
      <c r="F57" s="28">
        <f>SUM(F58)</f>
        <v>0</v>
      </c>
      <c r="G57" s="29">
        <f t="shared" si="0"/>
        <v>0</v>
      </c>
      <c r="H57" s="31"/>
      <c r="I57" s="10">
        <f t="shared" si="3"/>
        <v>0</v>
      </c>
      <c r="J57" s="31"/>
      <c r="K57" s="10">
        <f t="shared" si="3"/>
        <v>0</v>
      </c>
      <c r="L57" s="31"/>
      <c r="M57" s="10">
        <f t="shared" si="4"/>
        <v>0</v>
      </c>
      <c r="N57" s="23"/>
      <c r="O57" s="23"/>
      <c r="P57" s="10">
        <f t="shared" si="1"/>
        <v>0</v>
      </c>
      <c r="Q57" s="23"/>
      <c r="R57" s="10">
        <f t="shared" si="5"/>
        <v>0</v>
      </c>
      <c r="S57" s="23"/>
      <c r="T57" s="10">
        <f t="shared" si="6"/>
        <v>0</v>
      </c>
      <c r="U57" s="23"/>
      <c r="V57" s="10">
        <f t="shared" si="6"/>
        <v>0</v>
      </c>
      <c r="W57" s="23"/>
      <c r="X57" s="10">
        <f t="shared" si="6"/>
        <v>0</v>
      </c>
      <c r="Y57" s="23"/>
      <c r="Z57" s="10">
        <f t="shared" si="7"/>
        <v>0</v>
      </c>
      <c r="AA57" s="23"/>
      <c r="AB57" s="10">
        <f t="shared" si="8"/>
        <v>0</v>
      </c>
      <c r="AC57" s="23"/>
      <c r="AD57" s="10">
        <f t="shared" si="9"/>
        <v>0</v>
      </c>
    </row>
    <row r="58" spans="1:30" s="25" customFormat="1" ht="30">
      <c r="A58" s="26" t="s">
        <v>125</v>
      </c>
      <c r="B58" s="27" t="s">
        <v>126</v>
      </c>
      <c r="C58" s="28">
        <v>0</v>
      </c>
      <c r="D58" s="28">
        <v>0</v>
      </c>
      <c r="E58" s="29">
        <f t="shared" si="2"/>
        <v>0</v>
      </c>
      <c r="F58" s="28">
        <v>0</v>
      </c>
      <c r="G58" s="29">
        <f t="shared" si="0"/>
        <v>0</v>
      </c>
      <c r="H58" s="31"/>
      <c r="I58" s="10">
        <f t="shared" si="3"/>
        <v>0</v>
      </c>
      <c r="J58" s="31"/>
      <c r="K58" s="10">
        <f t="shared" si="3"/>
        <v>0</v>
      </c>
      <c r="L58" s="31"/>
      <c r="M58" s="10">
        <f t="shared" si="4"/>
        <v>0</v>
      </c>
      <c r="N58" s="23"/>
      <c r="O58" s="23"/>
      <c r="P58" s="10">
        <f t="shared" si="1"/>
        <v>0</v>
      </c>
      <c r="Q58" s="23"/>
      <c r="R58" s="10">
        <f t="shared" si="5"/>
        <v>0</v>
      </c>
      <c r="S58" s="23"/>
      <c r="T58" s="10">
        <f t="shared" si="6"/>
        <v>0</v>
      </c>
      <c r="U58" s="23"/>
      <c r="V58" s="10">
        <f t="shared" si="6"/>
        <v>0</v>
      </c>
      <c r="W58" s="23"/>
      <c r="X58" s="10">
        <f t="shared" si="6"/>
        <v>0</v>
      </c>
      <c r="Y58" s="23"/>
      <c r="Z58" s="10">
        <f t="shared" si="7"/>
        <v>0</v>
      </c>
      <c r="AA58" s="23"/>
      <c r="AB58" s="10">
        <f t="shared" si="8"/>
        <v>0</v>
      </c>
      <c r="AC58" s="23"/>
      <c r="AD58" s="10">
        <f t="shared" si="9"/>
        <v>0</v>
      </c>
    </row>
    <row r="59" spans="1:30" ht="28.5">
      <c r="A59" s="7" t="s">
        <v>127</v>
      </c>
      <c r="B59" s="8" t="s">
        <v>128</v>
      </c>
      <c r="C59" s="9">
        <f>C11+C42</f>
        <v>98817</v>
      </c>
      <c r="D59" s="9">
        <f>D11+D42</f>
        <v>0</v>
      </c>
      <c r="E59" s="10">
        <f t="shared" si="2"/>
        <v>98817</v>
      </c>
      <c r="F59" s="9">
        <f>F11+F42</f>
        <v>323247.8</v>
      </c>
      <c r="G59" s="10">
        <f t="shared" si="0"/>
        <v>422064.8</v>
      </c>
      <c r="H59" s="10">
        <f aca="true" t="shared" si="10" ref="H59:M59">SUM(H11+H42)</f>
        <v>-1500</v>
      </c>
      <c r="I59" s="10">
        <f t="shared" si="10"/>
        <v>420564.8</v>
      </c>
      <c r="J59" s="10">
        <f t="shared" si="10"/>
        <v>1317</v>
      </c>
      <c r="K59" s="10">
        <f t="shared" si="10"/>
        <v>421881.8</v>
      </c>
      <c r="L59" s="10">
        <f t="shared" si="10"/>
        <v>55.3</v>
      </c>
      <c r="M59" s="10">
        <f t="shared" si="10"/>
        <v>421937.1</v>
      </c>
      <c r="N59" s="32">
        <f>SUM(N11+N42)</f>
        <v>0</v>
      </c>
      <c r="O59" s="32">
        <f>SUM(O11+O42)</f>
        <v>-786.7000000000116</v>
      </c>
      <c r="P59" s="10">
        <f t="shared" si="1"/>
        <v>421150.39999999997</v>
      </c>
      <c r="Q59" s="32">
        <f>SUM(Q11+Q42)</f>
        <v>-644.6</v>
      </c>
      <c r="R59" s="10">
        <f t="shared" si="5"/>
        <v>420505.8</v>
      </c>
      <c r="S59" s="32">
        <f>SUM(S11+S42)</f>
        <v>-0.19999999999708962</v>
      </c>
      <c r="T59" s="10">
        <f t="shared" si="6"/>
        <v>420505.6</v>
      </c>
      <c r="U59" s="32">
        <f>SUM(U11+U42)</f>
        <v>284</v>
      </c>
      <c r="V59" s="10">
        <f t="shared" si="6"/>
        <v>420789.6</v>
      </c>
      <c r="W59" s="32">
        <f>SUM(W11+W42)</f>
        <v>-13995.100000000017</v>
      </c>
      <c r="X59" s="10">
        <f t="shared" si="6"/>
        <v>406794.49999999994</v>
      </c>
      <c r="Y59" s="32">
        <f>SUM(Y11+Y42)</f>
        <v>-1316.5999999999985</v>
      </c>
      <c r="Z59" s="10">
        <f t="shared" si="7"/>
        <v>405477.89999999997</v>
      </c>
      <c r="AA59" s="32">
        <f>SUM(AA11+AA42)</f>
        <v>2839</v>
      </c>
      <c r="AB59" s="10">
        <f t="shared" si="8"/>
        <v>408316.89999999997</v>
      </c>
      <c r="AC59" s="32">
        <f>SUM(AC11+AC42)</f>
        <v>-17333.1</v>
      </c>
      <c r="AD59" s="10">
        <f t="shared" si="9"/>
        <v>390983.8</v>
      </c>
    </row>
    <row r="62" ht="90.75" customHeight="1" hidden="1">
      <c r="A62" s="1" t="s">
        <v>129</v>
      </c>
    </row>
    <row r="63" ht="15" hidden="1"/>
    <row r="64" ht="15" hidden="1"/>
    <row r="65" ht="15" hidden="1">
      <c r="A65" s="33" t="s">
        <v>130</v>
      </c>
    </row>
    <row r="66" ht="15" hidden="1">
      <c r="A66" s="33" t="s">
        <v>131</v>
      </c>
    </row>
    <row r="67" ht="15" hidden="1">
      <c r="A67" s="1" t="s">
        <v>132</v>
      </c>
    </row>
    <row r="69" ht="15">
      <c r="J69" s="1" t="s">
        <v>133</v>
      </c>
    </row>
    <row r="70" ht="22.5" customHeight="1"/>
  </sheetData>
  <sheetProtection/>
  <mergeCells count="35">
    <mergeCell ref="E8:E9"/>
    <mergeCell ref="F8:F9"/>
    <mergeCell ref="G8:G9"/>
    <mergeCell ref="A6:AD7"/>
    <mergeCell ref="L8:L9"/>
    <mergeCell ref="H8:H9"/>
    <mergeCell ref="I8:I9"/>
    <mergeCell ref="J8:J9"/>
    <mergeCell ref="K8:K9"/>
    <mergeCell ref="A8:A9"/>
    <mergeCell ref="B8:B9"/>
    <mergeCell ref="C8:C9"/>
    <mergeCell ref="D8:D9"/>
    <mergeCell ref="V8:V9"/>
    <mergeCell ref="W8:W9"/>
    <mergeCell ref="X8:X9"/>
    <mergeCell ref="M8:M9"/>
    <mergeCell ref="AD8:AD9"/>
    <mergeCell ref="Y8:Y9"/>
    <mergeCell ref="N8:N9"/>
    <mergeCell ref="O8:O9"/>
    <mergeCell ref="P8:P9"/>
    <mergeCell ref="Q8:Q9"/>
    <mergeCell ref="R8:R9"/>
    <mergeCell ref="S8:S9"/>
    <mergeCell ref="T8:T9"/>
    <mergeCell ref="U8:U9"/>
    <mergeCell ref="Z8:Z9"/>
    <mergeCell ref="AA8:AA9"/>
    <mergeCell ref="AB8:AB9"/>
    <mergeCell ref="AC8:AC9"/>
    <mergeCell ref="AC1:AD1"/>
    <mergeCell ref="AC2:AD2"/>
    <mergeCell ref="AC3:AD3"/>
    <mergeCell ref="AC4:AD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X23" sqref="X23"/>
    </sheetView>
  </sheetViews>
  <sheetFormatPr defaultColWidth="9.140625" defaultRowHeight="15" outlineLevelCol="1"/>
  <cols>
    <col min="1" max="1" width="29.57421875" style="34" customWidth="1"/>
    <col min="2" max="2" width="20.8515625" style="34" customWidth="1"/>
    <col min="3" max="3" width="16.7109375" style="34" hidden="1" customWidth="1" outlineLevel="1"/>
    <col min="4" max="4" width="19.28125" style="34" hidden="1" customWidth="1"/>
    <col min="5" max="5" width="9.8515625" style="34" hidden="1" customWidth="1"/>
    <col min="6" max="6" width="20.00390625" style="34" hidden="1" customWidth="1"/>
    <col min="7" max="7" width="16.7109375" style="34" hidden="1" customWidth="1"/>
    <col min="8" max="8" width="20.00390625" style="34" hidden="1" customWidth="1"/>
    <col min="9" max="9" width="13.28125" style="34" hidden="1" customWidth="1"/>
    <col min="10" max="10" width="19.140625" style="34" hidden="1" customWidth="1"/>
    <col min="11" max="11" width="14.8515625" style="34" hidden="1" customWidth="1"/>
    <col min="12" max="12" width="13.28125" style="34" hidden="1" customWidth="1"/>
    <col min="13" max="14" width="16.140625" style="34" hidden="1" customWidth="1"/>
    <col min="15" max="15" width="15.57421875" style="34" hidden="1" customWidth="1"/>
    <col min="16" max="16" width="16.140625" style="34" hidden="1" customWidth="1"/>
    <col min="17" max="17" width="15.57421875" style="34" hidden="1" customWidth="1"/>
    <col min="18" max="18" width="16.140625" style="34" hidden="1" customWidth="1"/>
    <col min="19" max="19" width="15.57421875" style="34" hidden="1" customWidth="1"/>
    <col min="20" max="20" width="16.140625" style="34" hidden="1" customWidth="1"/>
    <col min="21" max="21" width="15.57421875" style="34" hidden="1" customWidth="1"/>
    <col min="22" max="22" width="16.140625" style="34" hidden="1" customWidth="1"/>
    <col min="23" max="23" width="15.57421875" style="34" customWidth="1"/>
    <col min="24" max="24" width="16.140625" style="34" customWidth="1"/>
    <col min="25" max="25" width="15.57421875" style="34" customWidth="1"/>
    <col min="26" max="16384" width="9.140625" style="34" customWidth="1"/>
  </cols>
  <sheetData>
    <row r="1" spans="24:25" ht="15.75">
      <c r="X1" s="63" t="s">
        <v>161</v>
      </c>
      <c r="Y1" s="63"/>
    </row>
    <row r="2" spans="24:25" ht="15.75">
      <c r="X2" s="63" t="s">
        <v>134</v>
      </c>
      <c r="Y2" s="63"/>
    </row>
    <row r="3" spans="24:25" ht="15.75">
      <c r="X3" s="63" t="s">
        <v>2</v>
      </c>
      <c r="Y3" s="63"/>
    </row>
    <row r="4" spans="24:25" ht="15.75">
      <c r="X4" s="63" t="s">
        <v>175</v>
      </c>
      <c r="Y4" s="63"/>
    </row>
    <row r="7" spans="1:25" s="47" customFormat="1" ht="15.75">
      <c r="A7" s="62" t="s">
        <v>176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s="47" customFormat="1" ht="15.75">
      <c r="A8" s="62" t="s">
        <v>177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10" spans="1:25" ht="78.75">
      <c r="A10" s="35" t="s">
        <v>136</v>
      </c>
      <c r="B10" s="36" t="s">
        <v>137</v>
      </c>
      <c r="C10" s="35" t="s">
        <v>7</v>
      </c>
      <c r="D10" s="37" t="s">
        <v>138</v>
      </c>
      <c r="E10" s="38" t="s">
        <v>139</v>
      </c>
      <c r="F10" s="37" t="s">
        <v>140</v>
      </c>
      <c r="G10" s="38" t="s">
        <v>141</v>
      </c>
      <c r="H10" s="4" t="s">
        <v>14</v>
      </c>
      <c r="I10" s="38" t="s">
        <v>142</v>
      </c>
      <c r="J10" s="4" t="s">
        <v>143</v>
      </c>
      <c r="K10" s="4" t="s">
        <v>144</v>
      </c>
      <c r="L10" s="38" t="s">
        <v>145</v>
      </c>
      <c r="M10" s="4" t="s">
        <v>146</v>
      </c>
      <c r="N10" s="38" t="s">
        <v>147</v>
      </c>
      <c r="O10" s="4" t="s">
        <v>148</v>
      </c>
      <c r="P10" s="38" t="s">
        <v>149</v>
      </c>
      <c r="Q10" s="4" t="s">
        <v>150</v>
      </c>
      <c r="R10" s="38" t="s">
        <v>151</v>
      </c>
      <c r="S10" s="4" t="s">
        <v>152</v>
      </c>
      <c r="T10" s="38" t="s">
        <v>153</v>
      </c>
      <c r="U10" s="4" t="s">
        <v>154</v>
      </c>
      <c r="V10" s="38" t="s">
        <v>155</v>
      </c>
      <c r="W10" s="4" t="s">
        <v>172</v>
      </c>
      <c r="X10" s="38" t="s">
        <v>155</v>
      </c>
      <c r="Y10" s="4" t="s">
        <v>140</v>
      </c>
    </row>
    <row r="11" spans="1:25" ht="47.25">
      <c r="A11" s="37" t="s">
        <v>156</v>
      </c>
      <c r="B11" s="39">
        <f>SUM(B12-B13)</f>
        <v>98817</v>
      </c>
      <c r="C11" s="39">
        <f>SUM(C12-C13)</f>
        <v>0</v>
      </c>
      <c r="D11" s="39">
        <f>SUM(B11:C11)</f>
        <v>98817</v>
      </c>
      <c r="E11" s="39">
        <f aca="true" t="shared" si="0" ref="E11:J11">SUM(E12-E13)</f>
        <v>-1500</v>
      </c>
      <c r="F11" s="39">
        <f t="shared" si="0"/>
        <v>97317</v>
      </c>
      <c r="G11" s="39">
        <f t="shared" si="0"/>
        <v>1317</v>
      </c>
      <c r="H11" s="39">
        <f t="shared" si="0"/>
        <v>98634</v>
      </c>
      <c r="I11" s="39">
        <f t="shared" si="0"/>
        <v>55.3</v>
      </c>
      <c r="J11" s="39">
        <f t="shared" si="0"/>
        <v>98689.29999999999</v>
      </c>
      <c r="K11" s="39"/>
      <c r="L11" s="39">
        <f>SUM(L12-L13)</f>
        <v>-1227.5</v>
      </c>
      <c r="M11" s="39">
        <f>SUM(M12-M13)</f>
        <v>57461.79999999999</v>
      </c>
      <c r="N11" s="39">
        <f>SUM(N12-N13)</f>
        <v>-644.6</v>
      </c>
      <c r="O11" s="39">
        <f>SUM(M11+N11)</f>
        <v>56817.19999999999</v>
      </c>
      <c r="P11" s="39">
        <f>SUM(P12-P13)</f>
        <v>40330</v>
      </c>
      <c r="Q11" s="39">
        <f>SUM(O11+P11)</f>
        <v>97147.19999999998</v>
      </c>
      <c r="R11" s="39">
        <f>SUM(R12-R13)</f>
        <v>-13975.3</v>
      </c>
      <c r="S11" s="39">
        <f>SUM(Q11+R11)</f>
        <v>83171.89999999998</v>
      </c>
      <c r="T11" s="39">
        <f>SUM(T12-T13)</f>
        <v>-34316.6</v>
      </c>
      <c r="U11" s="39">
        <f>SUM(S11+T11)</f>
        <v>48855.29999999998</v>
      </c>
      <c r="V11" s="39">
        <f>SUM(V12-V13)</f>
        <v>2839</v>
      </c>
      <c r="W11" s="39">
        <f>SUM(U11+V11)</f>
        <v>51694.29999999998</v>
      </c>
      <c r="X11" s="39">
        <f>SUM(X12-X13)</f>
        <v>-17333.1</v>
      </c>
      <c r="Y11" s="39">
        <f>SUM(W11+X11)</f>
        <v>34361.19999999998</v>
      </c>
    </row>
    <row r="12" spans="1:25" ht="15.75">
      <c r="A12" s="40" t="s">
        <v>157</v>
      </c>
      <c r="B12" s="39">
        <v>98817</v>
      </c>
      <c r="C12" s="39">
        <v>50000</v>
      </c>
      <c r="D12" s="39">
        <f aca="true" t="shared" si="1" ref="D12:D17">SUM(B12:C12)</f>
        <v>148817</v>
      </c>
      <c r="E12" s="39">
        <v>-1500</v>
      </c>
      <c r="F12" s="39">
        <f>SUM(B12+C12+E12)</f>
        <v>147317</v>
      </c>
      <c r="G12" s="39">
        <v>1317</v>
      </c>
      <c r="H12" s="39">
        <f>SUM(D12+E12+G12)</f>
        <v>148634</v>
      </c>
      <c r="I12" s="39">
        <v>55.3</v>
      </c>
      <c r="J12" s="39">
        <f>SUM(F12+G12+I12)</f>
        <v>148689.3</v>
      </c>
      <c r="K12" s="39">
        <v>10000</v>
      </c>
      <c r="L12" s="39">
        <v>-1227.5</v>
      </c>
      <c r="M12" s="39">
        <f>SUM(J12:L12)</f>
        <v>157461.8</v>
      </c>
      <c r="N12" s="39">
        <v>-644.6</v>
      </c>
      <c r="O12" s="39">
        <f aca="true" t="shared" si="2" ref="O12:O17">SUM(M12+N12)</f>
        <v>156817.19999999998</v>
      </c>
      <c r="P12" s="39">
        <v>40330</v>
      </c>
      <c r="Q12" s="39">
        <f aca="true" t="shared" si="3" ref="Q12:Q17">SUM(O12+P12)</f>
        <v>197147.19999999998</v>
      </c>
      <c r="R12" s="39">
        <v>-13975.3</v>
      </c>
      <c r="S12" s="39">
        <f aca="true" t="shared" si="4" ref="S12:S17">SUM(Q12+R12)</f>
        <v>183171.9</v>
      </c>
      <c r="T12" s="39">
        <v>-34316.6</v>
      </c>
      <c r="U12" s="39">
        <f aca="true" t="shared" si="5" ref="U12:U17">SUM(S12+T12)</f>
        <v>148855.3</v>
      </c>
      <c r="V12" s="39">
        <v>2839</v>
      </c>
      <c r="W12" s="39">
        <f aca="true" t="shared" si="6" ref="W12:W17">SUM(U12+V12)</f>
        <v>151694.3</v>
      </c>
      <c r="X12" s="39">
        <v>-17333.1</v>
      </c>
      <c r="Y12" s="39">
        <f aca="true" t="shared" si="7" ref="Y12:Y17">SUM(W12+X12)</f>
        <v>134361.19999999998</v>
      </c>
    </row>
    <row r="13" spans="1:25" ht="15.75">
      <c r="A13" s="40" t="s">
        <v>158</v>
      </c>
      <c r="B13" s="39">
        <v>0</v>
      </c>
      <c r="C13" s="39">
        <v>50000</v>
      </c>
      <c r="D13" s="39">
        <f t="shared" si="1"/>
        <v>50000</v>
      </c>
      <c r="E13" s="39"/>
      <c r="F13" s="39">
        <f>SUM(B13+C13+E13)</f>
        <v>50000</v>
      </c>
      <c r="G13" s="39"/>
      <c r="H13" s="39">
        <f>SUM(D13+E13+G13)</f>
        <v>50000</v>
      </c>
      <c r="I13" s="39"/>
      <c r="J13" s="39">
        <f>SUM(F13+G13+I13)</f>
        <v>50000</v>
      </c>
      <c r="K13" s="39">
        <v>50000</v>
      </c>
      <c r="L13" s="39"/>
      <c r="M13" s="39">
        <f>SUM(J13:L13)</f>
        <v>100000</v>
      </c>
      <c r="N13" s="39"/>
      <c r="O13" s="39">
        <f t="shared" si="2"/>
        <v>100000</v>
      </c>
      <c r="P13" s="39"/>
      <c r="Q13" s="39">
        <f t="shared" si="3"/>
        <v>100000</v>
      </c>
      <c r="R13" s="39"/>
      <c r="S13" s="39">
        <f t="shared" si="4"/>
        <v>100000</v>
      </c>
      <c r="T13" s="39">
        <v>0</v>
      </c>
      <c r="U13" s="39">
        <f t="shared" si="5"/>
        <v>100000</v>
      </c>
      <c r="V13" s="39">
        <v>0</v>
      </c>
      <c r="W13" s="39">
        <f t="shared" si="6"/>
        <v>100000</v>
      </c>
      <c r="X13" s="39">
        <v>0</v>
      </c>
      <c r="Y13" s="39">
        <f t="shared" si="7"/>
        <v>100000</v>
      </c>
    </row>
    <row r="14" spans="1:25" ht="31.5">
      <c r="A14" s="37" t="s">
        <v>159</v>
      </c>
      <c r="B14" s="39">
        <f>SUM(B15-B16)</f>
        <v>0</v>
      </c>
      <c r="C14" s="39">
        <f>SUM(C15-C16)</f>
        <v>0</v>
      </c>
      <c r="D14" s="39">
        <f t="shared" si="1"/>
        <v>0</v>
      </c>
      <c r="E14" s="39">
        <f>SUM(E15-E16)</f>
        <v>0</v>
      </c>
      <c r="F14" s="39">
        <f>SUM(F15-F16)</f>
        <v>0</v>
      </c>
      <c r="G14" s="39">
        <f>SUM(G15-G16)</f>
        <v>0</v>
      </c>
      <c r="H14" s="39">
        <f>SUM(H15-H16)</f>
        <v>0</v>
      </c>
      <c r="I14" s="39">
        <f>SUM(I15-I16)</f>
        <v>0</v>
      </c>
      <c r="J14" s="39"/>
      <c r="K14" s="39"/>
      <c r="L14" s="39">
        <f>SUM(L15-L16)</f>
        <v>0</v>
      </c>
      <c r="M14" s="39">
        <f>SUM(M15-M16)</f>
        <v>40000</v>
      </c>
      <c r="N14" s="39">
        <f>SUM(N15-N16)</f>
        <v>0</v>
      </c>
      <c r="O14" s="39">
        <f t="shared" si="2"/>
        <v>40000</v>
      </c>
      <c r="P14" s="39">
        <f>SUM(P15-P16)</f>
        <v>-40000</v>
      </c>
      <c r="Q14" s="39">
        <f t="shared" si="3"/>
        <v>0</v>
      </c>
      <c r="R14" s="39"/>
      <c r="S14" s="39">
        <f t="shared" si="4"/>
        <v>0</v>
      </c>
      <c r="T14" s="39">
        <f>SUM(T15-T16)</f>
        <v>33000</v>
      </c>
      <c r="U14" s="39">
        <f t="shared" si="5"/>
        <v>33000</v>
      </c>
      <c r="V14" s="39"/>
      <c r="W14" s="39">
        <f t="shared" si="6"/>
        <v>33000</v>
      </c>
      <c r="X14" s="39"/>
      <c r="Y14" s="39">
        <f t="shared" si="7"/>
        <v>33000</v>
      </c>
    </row>
    <row r="15" spans="1:25" ht="15.75">
      <c r="A15" s="40" t="s">
        <v>157</v>
      </c>
      <c r="B15" s="39">
        <v>0</v>
      </c>
      <c r="C15" s="40"/>
      <c r="D15" s="39">
        <f t="shared" si="1"/>
        <v>0</v>
      </c>
      <c r="E15" s="39">
        <v>50000</v>
      </c>
      <c r="F15" s="39">
        <f>SUM(B15:E15)</f>
        <v>50000</v>
      </c>
      <c r="G15" s="39">
        <v>50000</v>
      </c>
      <c r="H15" s="39">
        <f>SUM(D15:G15)</f>
        <v>150000</v>
      </c>
      <c r="I15" s="39"/>
      <c r="J15" s="39">
        <v>150000</v>
      </c>
      <c r="K15" s="39">
        <v>-100000</v>
      </c>
      <c r="L15" s="39"/>
      <c r="M15" s="39">
        <f>SUM(J15:L15)</f>
        <v>50000</v>
      </c>
      <c r="N15" s="39"/>
      <c r="O15" s="39">
        <f t="shared" si="2"/>
        <v>50000</v>
      </c>
      <c r="P15" s="39">
        <v>-30000</v>
      </c>
      <c r="Q15" s="39">
        <f t="shared" si="3"/>
        <v>20000</v>
      </c>
      <c r="R15" s="39"/>
      <c r="S15" s="39">
        <f t="shared" si="4"/>
        <v>20000</v>
      </c>
      <c r="T15" s="39">
        <v>50000</v>
      </c>
      <c r="U15" s="39">
        <f t="shared" si="5"/>
        <v>70000</v>
      </c>
      <c r="V15" s="39"/>
      <c r="W15" s="39">
        <f t="shared" si="6"/>
        <v>70000</v>
      </c>
      <c r="X15" s="39"/>
      <c r="Y15" s="39">
        <f t="shared" si="7"/>
        <v>70000</v>
      </c>
    </row>
    <row r="16" spans="1:25" ht="15.75">
      <c r="A16" s="40" t="s">
        <v>158</v>
      </c>
      <c r="B16" s="39">
        <v>0</v>
      </c>
      <c r="C16" s="40"/>
      <c r="D16" s="39">
        <f t="shared" si="1"/>
        <v>0</v>
      </c>
      <c r="E16" s="39">
        <v>50000</v>
      </c>
      <c r="F16" s="39">
        <f>SUM(B16:E16)</f>
        <v>50000</v>
      </c>
      <c r="G16" s="39">
        <v>50000</v>
      </c>
      <c r="H16" s="39">
        <f>SUM(D16:G16)</f>
        <v>150000</v>
      </c>
      <c r="I16" s="39"/>
      <c r="J16" s="39">
        <v>150000</v>
      </c>
      <c r="K16" s="39">
        <v>-140000</v>
      </c>
      <c r="L16" s="39"/>
      <c r="M16" s="39">
        <f>SUM(J16:L16)</f>
        <v>10000</v>
      </c>
      <c r="N16" s="39"/>
      <c r="O16" s="39">
        <f t="shared" si="2"/>
        <v>10000</v>
      </c>
      <c r="P16" s="39">
        <v>10000</v>
      </c>
      <c r="Q16" s="39">
        <f t="shared" si="3"/>
        <v>20000</v>
      </c>
      <c r="R16" s="39"/>
      <c r="S16" s="39">
        <f t="shared" si="4"/>
        <v>20000</v>
      </c>
      <c r="T16" s="39">
        <v>17000</v>
      </c>
      <c r="U16" s="39">
        <f t="shared" si="5"/>
        <v>37000</v>
      </c>
      <c r="V16" s="39"/>
      <c r="W16" s="39">
        <f t="shared" si="6"/>
        <v>37000</v>
      </c>
      <c r="X16" s="39"/>
      <c r="Y16" s="39">
        <f t="shared" si="7"/>
        <v>37000</v>
      </c>
    </row>
    <row r="17" spans="1:25" ht="35.25" customHeight="1">
      <c r="A17" s="40" t="s">
        <v>160</v>
      </c>
      <c r="B17" s="39">
        <f>SUM(B11+B14)</f>
        <v>98817</v>
      </c>
      <c r="C17" s="39">
        <f>SUM(C11+C14)</f>
        <v>0</v>
      </c>
      <c r="D17" s="39">
        <f t="shared" si="1"/>
        <v>98817</v>
      </c>
      <c r="E17" s="39">
        <f aca="true" t="shared" si="8" ref="E17:J17">SUM(E11+E14)</f>
        <v>-1500</v>
      </c>
      <c r="F17" s="39">
        <f t="shared" si="8"/>
        <v>97317</v>
      </c>
      <c r="G17" s="39">
        <f t="shared" si="8"/>
        <v>1317</v>
      </c>
      <c r="H17" s="39">
        <f t="shared" si="8"/>
        <v>98634</v>
      </c>
      <c r="I17" s="39">
        <f t="shared" si="8"/>
        <v>55.3</v>
      </c>
      <c r="J17" s="39">
        <f t="shared" si="8"/>
        <v>98689.29999999999</v>
      </c>
      <c r="K17" s="39"/>
      <c r="L17" s="39">
        <f>SUM(L11+L14)</f>
        <v>-1227.5</v>
      </c>
      <c r="M17" s="39">
        <f>SUM(M11+M14)</f>
        <v>97461.79999999999</v>
      </c>
      <c r="N17" s="39">
        <f>SUM(N11+N14)</f>
        <v>-644.6</v>
      </c>
      <c r="O17" s="39">
        <f t="shared" si="2"/>
        <v>96817.19999999998</v>
      </c>
      <c r="P17" s="39">
        <f>SUM(P11+P14)</f>
        <v>330</v>
      </c>
      <c r="Q17" s="39">
        <f t="shared" si="3"/>
        <v>97147.19999999998</v>
      </c>
      <c r="R17" s="39">
        <f>SUM(R11+R14)</f>
        <v>-13975.3</v>
      </c>
      <c r="S17" s="39">
        <f t="shared" si="4"/>
        <v>83171.89999999998</v>
      </c>
      <c r="T17" s="39">
        <f>SUM(T11+T14)</f>
        <v>-1316.5999999999985</v>
      </c>
      <c r="U17" s="39">
        <f t="shared" si="5"/>
        <v>81855.29999999999</v>
      </c>
      <c r="V17" s="39">
        <f>SUM(V11+V14)</f>
        <v>2839</v>
      </c>
      <c r="W17" s="39">
        <f t="shared" si="6"/>
        <v>84694.29999999999</v>
      </c>
      <c r="X17" s="39">
        <f>SUM(X11+X14)</f>
        <v>-17333.1</v>
      </c>
      <c r="Y17" s="39">
        <f t="shared" si="7"/>
        <v>67361.19999999998</v>
      </c>
    </row>
    <row r="33" ht="15.75">
      <c r="A33" s="41"/>
    </row>
    <row r="34" ht="15.75">
      <c r="A34" s="41"/>
    </row>
    <row r="35" ht="15.75">
      <c r="A35" s="41"/>
    </row>
  </sheetData>
  <sheetProtection/>
  <mergeCells count="6">
    <mergeCell ref="A7:Y7"/>
    <mergeCell ref="A8:Y8"/>
    <mergeCell ref="X1:Y1"/>
    <mergeCell ref="X2:Y2"/>
    <mergeCell ref="X3:Y3"/>
    <mergeCell ref="X4:Y4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1" max="1" width="36.421875" style="0" customWidth="1"/>
    <col min="2" max="2" width="19.28125" style="0" customWidth="1"/>
    <col min="3" max="3" width="15.421875" style="0" hidden="1" customWidth="1"/>
    <col min="4" max="5" width="17.421875" style="0" hidden="1" customWidth="1"/>
    <col min="6" max="7" width="15.8515625" style="0" hidden="1" customWidth="1"/>
    <col min="8" max="8" width="13.140625" style="0" hidden="1" customWidth="1"/>
    <col min="9" max="9" width="19.57421875" style="0" hidden="1" customWidth="1"/>
    <col min="10" max="10" width="16.00390625" style="0" hidden="1" customWidth="1"/>
    <col min="11" max="11" width="18.7109375" style="0" hidden="1" customWidth="1"/>
    <col min="12" max="12" width="15.28125" style="0" hidden="1" customWidth="1"/>
    <col min="13" max="13" width="17.421875" style="0" hidden="1" customWidth="1"/>
    <col min="14" max="14" width="15.140625" style="0" hidden="1" customWidth="1"/>
    <col min="15" max="15" width="17.421875" style="0" hidden="1" customWidth="1"/>
    <col min="16" max="16" width="15.140625" style="0" hidden="1" customWidth="1"/>
    <col min="17" max="17" width="17.421875" style="0" hidden="1" customWidth="1"/>
    <col min="18" max="18" width="18.28125" style="0" hidden="1" customWidth="1"/>
    <col min="19" max="19" width="17.421875" style="0" hidden="1" customWidth="1"/>
    <col min="20" max="20" width="15.28125" style="0" hidden="1" customWidth="1"/>
    <col min="21" max="21" width="17.421875" style="0" hidden="1" customWidth="1"/>
    <col min="22" max="22" width="18.57421875" style="0" customWidth="1"/>
    <col min="23" max="23" width="18.28125" style="0" customWidth="1"/>
    <col min="24" max="24" width="16.421875" style="0" customWidth="1"/>
  </cols>
  <sheetData>
    <row r="1" spans="5:23" ht="15.75">
      <c r="E1" s="34"/>
      <c r="N1" s="34"/>
      <c r="O1" s="34"/>
      <c r="Q1" s="34" t="s">
        <v>162</v>
      </c>
      <c r="S1" s="34" t="s">
        <v>163</v>
      </c>
      <c r="W1" s="34" t="s">
        <v>162</v>
      </c>
    </row>
    <row r="2" spans="5:23" ht="15.75">
      <c r="E2" s="34"/>
      <c r="N2" s="34"/>
      <c r="O2" s="34"/>
      <c r="Q2" s="34" t="s">
        <v>134</v>
      </c>
      <c r="S2" s="34" t="s">
        <v>134</v>
      </c>
      <c r="W2" s="34" t="s">
        <v>134</v>
      </c>
    </row>
    <row r="3" spans="5:23" ht="15.75">
      <c r="E3" s="34"/>
      <c r="N3" s="34"/>
      <c r="O3" s="34"/>
      <c r="Q3" s="34" t="s">
        <v>2</v>
      </c>
      <c r="S3" s="34" t="s">
        <v>2</v>
      </c>
      <c r="W3" s="34" t="s">
        <v>2</v>
      </c>
    </row>
    <row r="4" spans="5:23" ht="15.75">
      <c r="E4" s="34"/>
      <c r="N4" s="34"/>
      <c r="O4" s="34"/>
      <c r="Q4" s="34" t="s">
        <v>135</v>
      </c>
      <c r="S4" s="34" t="s">
        <v>135</v>
      </c>
      <c r="W4" s="34" t="s">
        <v>175</v>
      </c>
    </row>
    <row r="5" spans="5:7" ht="15.75">
      <c r="E5" s="34"/>
      <c r="G5" s="34"/>
    </row>
    <row r="6" spans="1:24" s="48" customFormat="1" ht="15.75">
      <c r="A6" s="62" t="s">
        <v>178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s="48" customFormat="1" ht="15.75">
      <c r="A7" s="62" t="s">
        <v>179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s="48" customFormat="1" ht="15.75">
      <c r="A8" s="62" t="s">
        <v>180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s="48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1" spans="1:24" s="50" customFormat="1" ht="90">
      <c r="A11" s="49" t="s">
        <v>164</v>
      </c>
      <c r="B11" s="49" t="s">
        <v>137</v>
      </c>
      <c r="C11" s="49" t="s">
        <v>138</v>
      </c>
      <c r="D11" s="38" t="s">
        <v>139</v>
      </c>
      <c r="E11" s="38" t="s">
        <v>140</v>
      </c>
      <c r="F11" s="38" t="s">
        <v>141</v>
      </c>
      <c r="G11" s="4" t="s">
        <v>14</v>
      </c>
      <c r="H11" s="38" t="s">
        <v>142</v>
      </c>
      <c r="I11" s="4" t="s">
        <v>143</v>
      </c>
      <c r="J11" s="4" t="s">
        <v>144</v>
      </c>
      <c r="K11" s="38" t="s">
        <v>145</v>
      </c>
      <c r="L11" s="38" t="s">
        <v>146</v>
      </c>
      <c r="M11" s="38" t="s">
        <v>147</v>
      </c>
      <c r="N11" s="38" t="s">
        <v>148</v>
      </c>
      <c r="O11" s="38" t="s">
        <v>149</v>
      </c>
      <c r="P11" s="38" t="s">
        <v>165</v>
      </c>
      <c r="Q11" s="38" t="s">
        <v>151</v>
      </c>
      <c r="R11" s="38" t="s">
        <v>152</v>
      </c>
      <c r="S11" s="38" t="s">
        <v>153</v>
      </c>
      <c r="T11" s="38" t="s">
        <v>154</v>
      </c>
      <c r="U11" s="38" t="s">
        <v>155</v>
      </c>
      <c r="V11" s="38" t="s">
        <v>173</v>
      </c>
      <c r="W11" s="38" t="s">
        <v>155</v>
      </c>
      <c r="X11" s="38" t="s">
        <v>166</v>
      </c>
    </row>
    <row r="12" spans="1:24" ht="31.5">
      <c r="A12" s="37" t="s">
        <v>156</v>
      </c>
      <c r="B12" s="39">
        <v>98817</v>
      </c>
      <c r="C12" s="39">
        <v>148817</v>
      </c>
      <c r="D12" s="39">
        <v>-1500</v>
      </c>
      <c r="E12" s="39">
        <f>SUM(C12:D12)</f>
        <v>147317</v>
      </c>
      <c r="F12" s="39">
        <v>1317</v>
      </c>
      <c r="G12" s="39">
        <f>SUM(E12:F12)</f>
        <v>148634</v>
      </c>
      <c r="H12" s="42">
        <v>55.3</v>
      </c>
      <c r="I12" s="39">
        <f>SUM(G12:H12)</f>
        <v>148689.3</v>
      </c>
      <c r="J12" s="39">
        <v>10000</v>
      </c>
      <c r="K12" s="43">
        <v>-1227.5</v>
      </c>
      <c r="L12" s="39">
        <f>SUM(I12:K12)</f>
        <v>157461.8</v>
      </c>
      <c r="M12" s="43">
        <v>-644.6</v>
      </c>
      <c r="N12" s="39">
        <f aca="true" t="shared" si="0" ref="N12:P17">SUM(L12+M12)</f>
        <v>156817.19999999998</v>
      </c>
      <c r="O12" s="39">
        <v>40330</v>
      </c>
      <c r="P12" s="39">
        <f t="shared" si="0"/>
        <v>197147.19999999998</v>
      </c>
      <c r="Q12" s="39">
        <v>-13975.3</v>
      </c>
      <c r="R12" s="39">
        <f aca="true" t="shared" si="1" ref="R12:R17">SUM(P12+Q12)</f>
        <v>183171.9</v>
      </c>
      <c r="S12" s="39">
        <v>-34316.6</v>
      </c>
      <c r="T12" s="39">
        <f aca="true" t="shared" si="2" ref="T12:T17">SUM(R12+S12)</f>
        <v>148855.3</v>
      </c>
      <c r="U12" s="39">
        <v>2839</v>
      </c>
      <c r="V12" s="39">
        <f aca="true" t="shared" si="3" ref="V12:V17">SUM(T12+U12)</f>
        <v>151694.3</v>
      </c>
      <c r="W12" s="39">
        <v>-17333.1</v>
      </c>
      <c r="X12" s="39">
        <f aca="true" t="shared" si="4" ref="X12:X17">SUM(V12+W12)</f>
        <v>134361.19999999998</v>
      </c>
    </row>
    <row r="13" spans="1:24" ht="31.5">
      <c r="A13" s="37" t="s">
        <v>159</v>
      </c>
      <c r="B13" s="39">
        <v>0</v>
      </c>
      <c r="C13" s="39">
        <v>0</v>
      </c>
      <c r="D13" s="39">
        <v>50000</v>
      </c>
      <c r="E13" s="39">
        <f>SUM(C13:D13)</f>
        <v>50000</v>
      </c>
      <c r="F13" s="39"/>
      <c r="G13" s="39">
        <f>SUM(E13:F13)</f>
        <v>50000</v>
      </c>
      <c r="H13" s="42"/>
      <c r="I13" s="39">
        <f>SUM(G13:H13)</f>
        <v>50000</v>
      </c>
      <c r="J13" s="39"/>
      <c r="K13" s="42"/>
      <c r="L13" s="39">
        <f>SUM(I13:K13)</f>
        <v>50000</v>
      </c>
      <c r="M13" s="42"/>
      <c r="N13" s="39">
        <f t="shared" si="0"/>
        <v>50000</v>
      </c>
      <c r="O13" s="44">
        <v>-30000</v>
      </c>
      <c r="P13" s="39">
        <f t="shared" si="0"/>
        <v>20000</v>
      </c>
      <c r="Q13" s="44"/>
      <c r="R13" s="39">
        <f t="shared" si="1"/>
        <v>20000</v>
      </c>
      <c r="S13" s="44">
        <v>50000</v>
      </c>
      <c r="T13" s="39">
        <f t="shared" si="2"/>
        <v>70000</v>
      </c>
      <c r="U13" s="44"/>
      <c r="V13" s="39">
        <f t="shared" si="3"/>
        <v>70000</v>
      </c>
      <c r="W13" s="44"/>
      <c r="X13" s="39">
        <f t="shared" si="4"/>
        <v>70000</v>
      </c>
    </row>
    <row r="14" spans="1:24" ht="31.5">
      <c r="A14" s="37" t="s">
        <v>167</v>
      </c>
      <c r="B14" s="39">
        <v>0</v>
      </c>
      <c r="C14" s="39">
        <v>0</v>
      </c>
      <c r="D14" s="39">
        <v>0</v>
      </c>
      <c r="E14" s="39">
        <f>SUM(C14:D14)</f>
        <v>0</v>
      </c>
      <c r="F14" s="39">
        <v>0</v>
      </c>
      <c r="G14" s="39">
        <f>SUM(E14:F14)</f>
        <v>0</v>
      </c>
      <c r="H14" s="42"/>
      <c r="I14" s="39">
        <f>SUM(G14:H14)</f>
        <v>0</v>
      </c>
      <c r="J14" s="39"/>
      <c r="K14" s="42"/>
      <c r="L14" s="39">
        <f>SUM(I14:K14)</f>
        <v>0</v>
      </c>
      <c r="M14" s="42"/>
      <c r="N14" s="39">
        <f t="shared" si="0"/>
        <v>0</v>
      </c>
      <c r="O14" s="45"/>
      <c r="P14" s="39">
        <f t="shared" si="0"/>
        <v>0</v>
      </c>
      <c r="Q14" s="45"/>
      <c r="R14" s="39">
        <f t="shared" si="1"/>
        <v>0</v>
      </c>
      <c r="S14" s="45"/>
      <c r="T14" s="39">
        <f t="shared" si="2"/>
        <v>0</v>
      </c>
      <c r="U14" s="45"/>
      <c r="V14" s="39">
        <f t="shared" si="3"/>
        <v>0</v>
      </c>
      <c r="W14" s="45"/>
      <c r="X14" s="39">
        <f t="shared" si="4"/>
        <v>0</v>
      </c>
    </row>
    <row r="15" spans="1:24" ht="31.5">
      <c r="A15" s="46" t="s">
        <v>168</v>
      </c>
      <c r="B15" s="39">
        <v>0</v>
      </c>
      <c r="C15" s="39">
        <v>0</v>
      </c>
      <c r="D15" s="39">
        <v>0</v>
      </c>
      <c r="E15" s="39">
        <v>50000</v>
      </c>
      <c r="F15" s="39">
        <v>0</v>
      </c>
      <c r="G15" s="39">
        <v>50000</v>
      </c>
      <c r="H15" s="42"/>
      <c r="I15" s="39">
        <v>50000</v>
      </c>
      <c r="J15" s="39"/>
      <c r="K15" s="42"/>
      <c r="L15" s="39">
        <v>50000</v>
      </c>
      <c r="M15" s="42"/>
      <c r="N15" s="39">
        <f t="shared" si="0"/>
        <v>50000</v>
      </c>
      <c r="O15" s="45"/>
      <c r="P15" s="39">
        <f t="shared" si="0"/>
        <v>50000</v>
      </c>
      <c r="Q15" s="45"/>
      <c r="R15" s="39">
        <f t="shared" si="1"/>
        <v>50000</v>
      </c>
      <c r="S15" s="45"/>
      <c r="T15" s="39">
        <f t="shared" si="2"/>
        <v>50000</v>
      </c>
      <c r="U15" s="45"/>
      <c r="V15" s="39">
        <f t="shared" si="3"/>
        <v>50000</v>
      </c>
      <c r="W15" s="45"/>
      <c r="X15" s="39">
        <f t="shared" si="4"/>
        <v>50000</v>
      </c>
    </row>
    <row r="16" spans="1:24" ht="20.25" customHeight="1">
      <c r="A16" s="46" t="s">
        <v>169</v>
      </c>
      <c r="B16" s="39">
        <v>0</v>
      </c>
      <c r="C16" s="39">
        <v>50000</v>
      </c>
      <c r="D16" s="39">
        <v>0</v>
      </c>
      <c r="E16" s="39">
        <v>150000</v>
      </c>
      <c r="F16" s="39">
        <v>0</v>
      </c>
      <c r="G16" s="39">
        <v>150000</v>
      </c>
      <c r="H16" s="42"/>
      <c r="I16" s="39">
        <v>150000</v>
      </c>
      <c r="J16" s="39"/>
      <c r="K16" s="42"/>
      <c r="L16" s="39">
        <v>110000</v>
      </c>
      <c r="M16" s="42"/>
      <c r="N16" s="39">
        <f t="shared" si="0"/>
        <v>110000</v>
      </c>
      <c r="O16" s="44">
        <v>10000</v>
      </c>
      <c r="P16" s="39">
        <f t="shared" si="0"/>
        <v>120000</v>
      </c>
      <c r="Q16" s="44"/>
      <c r="R16" s="39">
        <f t="shared" si="1"/>
        <v>120000</v>
      </c>
      <c r="S16" s="44">
        <v>17000</v>
      </c>
      <c r="T16" s="39">
        <f t="shared" si="2"/>
        <v>137000</v>
      </c>
      <c r="U16" s="44"/>
      <c r="V16" s="39">
        <f t="shared" si="3"/>
        <v>137000</v>
      </c>
      <c r="W16" s="44"/>
      <c r="X16" s="39">
        <f t="shared" si="4"/>
        <v>137000</v>
      </c>
    </row>
    <row r="17" spans="1:24" ht="31.5">
      <c r="A17" s="46" t="s">
        <v>170</v>
      </c>
      <c r="B17" s="39">
        <v>98817</v>
      </c>
      <c r="C17" s="39">
        <v>98817</v>
      </c>
      <c r="D17" s="39">
        <v>0</v>
      </c>
      <c r="E17" s="39">
        <v>97317</v>
      </c>
      <c r="F17" s="39">
        <v>0</v>
      </c>
      <c r="G17" s="39">
        <f>SUM(G12+G13+G14+G15-G16)</f>
        <v>98634</v>
      </c>
      <c r="H17" s="39">
        <f>SUM(H12+H13+H14+H15-H16)</f>
        <v>55.3</v>
      </c>
      <c r="I17" s="39">
        <f>SUM(I12+I13+I14+I15-I16)</f>
        <v>98689.29999999999</v>
      </c>
      <c r="J17" s="39"/>
      <c r="K17" s="39">
        <f>SUM(K12+K13+K14+K15-K16)</f>
        <v>-1227.5</v>
      </c>
      <c r="L17" s="39">
        <f>SUM(L12+L13-L16)</f>
        <v>97461.79999999999</v>
      </c>
      <c r="M17" s="39">
        <f>SUM(M12+M13+M14+M15-M16)</f>
        <v>-644.6</v>
      </c>
      <c r="N17" s="39">
        <f t="shared" si="0"/>
        <v>96817.19999999998</v>
      </c>
      <c r="O17" s="39">
        <f>SUM(O12+O13+O14+O15-O16)</f>
        <v>330</v>
      </c>
      <c r="P17" s="39">
        <f t="shared" si="0"/>
        <v>97147.19999999998</v>
      </c>
      <c r="Q17" s="39">
        <f>SUM(Q12+Q13+Q14+Q15-Q16)</f>
        <v>-13975.3</v>
      </c>
      <c r="R17" s="39">
        <f t="shared" si="1"/>
        <v>83171.89999999998</v>
      </c>
      <c r="S17" s="39">
        <f>SUM(S12+S13+S14+S15-S16)</f>
        <v>-1316.5999999999985</v>
      </c>
      <c r="T17" s="39">
        <f t="shared" si="2"/>
        <v>81855.29999999999</v>
      </c>
      <c r="U17" s="39">
        <f>SUM(U12+U13+U14+U15-U16)</f>
        <v>2839</v>
      </c>
      <c r="V17" s="39">
        <f t="shared" si="3"/>
        <v>84694.29999999999</v>
      </c>
      <c r="W17" s="39">
        <f>SUM(W12+W13+W14+W15-W16)</f>
        <v>-17333.1</v>
      </c>
      <c r="X17" s="39">
        <f t="shared" si="4"/>
        <v>67361.19999999998</v>
      </c>
    </row>
    <row r="20" spans="1:7" ht="15.75">
      <c r="A20" s="34"/>
      <c r="B20" s="34"/>
      <c r="C20" s="34"/>
      <c r="D20" s="34"/>
      <c r="E20" s="34"/>
      <c r="F20" s="34"/>
      <c r="G20" s="34"/>
    </row>
    <row r="21" spans="1:7" ht="15.75">
      <c r="A21" s="34"/>
      <c r="B21" s="34"/>
      <c r="C21" s="34"/>
      <c r="D21" s="34"/>
      <c r="E21" s="34"/>
      <c r="F21" s="34"/>
      <c r="G21" s="34"/>
    </row>
    <row r="22" spans="1:7" ht="15.75">
      <c r="A22" s="34"/>
      <c r="B22" s="34"/>
      <c r="C22" s="34"/>
      <c r="D22" s="34"/>
      <c r="E22" s="34"/>
      <c r="F22" s="34"/>
      <c r="G22" s="34"/>
    </row>
    <row r="23" spans="1:7" ht="15.75">
      <c r="A23" s="34"/>
      <c r="B23" s="34"/>
      <c r="C23" s="34"/>
      <c r="D23" s="34"/>
      <c r="E23" s="34"/>
      <c r="F23" s="34"/>
      <c r="G23" s="34"/>
    </row>
    <row r="24" spans="1:7" ht="15.75">
      <c r="A24" s="34"/>
      <c r="B24" s="34"/>
      <c r="C24" s="34"/>
      <c r="D24" s="34"/>
      <c r="E24" s="34"/>
      <c r="F24" s="34"/>
      <c r="G24" s="34"/>
    </row>
    <row r="25" spans="1:7" ht="15.75">
      <c r="A25" s="34"/>
      <c r="B25" s="34"/>
      <c r="C25" s="34"/>
      <c r="D25" s="34"/>
      <c r="E25" s="34"/>
      <c r="F25" s="34"/>
      <c r="G25" s="34"/>
    </row>
    <row r="26" spans="1:7" ht="15.75">
      <c r="A26" s="34"/>
      <c r="B26" s="34"/>
      <c r="C26" s="34"/>
      <c r="D26" s="34"/>
      <c r="E26" s="34"/>
      <c r="F26" s="34"/>
      <c r="G26" s="34"/>
    </row>
    <row r="27" spans="1:7" ht="15.75">
      <c r="A27" s="34"/>
      <c r="B27" s="34"/>
      <c r="C27" s="34"/>
      <c r="D27" s="34"/>
      <c r="E27" s="34"/>
      <c r="F27" s="34"/>
      <c r="G27" s="34"/>
    </row>
    <row r="28" spans="1:7" ht="15.75">
      <c r="A28" s="34"/>
      <c r="B28" s="34"/>
      <c r="C28" s="34"/>
      <c r="D28" s="34"/>
      <c r="E28" s="34"/>
      <c r="F28" s="34"/>
      <c r="G28" s="34"/>
    </row>
    <row r="29" spans="1:7" ht="15.75">
      <c r="A29" s="34"/>
      <c r="B29" s="34"/>
      <c r="C29" s="34"/>
      <c r="D29" s="34"/>
      <c r="E29" s="34"/>
      <c r="F29" s="34"/>
      <c r="G29" s="34"/>
    </row>
    <row r="30" spans="1:7" ht="15.75">
      <c r="A30" s="34"/>
      <c r="B30" s="34"/>
      <c r="C30" s="34"/>
      <c r="D30" s="34"/>
      <c r="E30" s="34"/>
      <c r="F30" s="34"/>
      <c r="G30" s="34"/>
    </row>
    <row r="31" spans="1:7" ht="15.75">
      <c r="A31" s="34"/>
      <c r="B31" s="34"/>
      <c r="C31" s="34"/>
      <c r="D31" s="34"/>
      <c r="E31" s="34"/>
      <c r="F31" s="34"/>
      <c r="G31" s="34"/>
    </row>
    <row r="32" spans="1:7" ht="15.75">
      <c r="A32" s="34"/>
      <c r="B32" s="34"/>
      <c r="C32" s="34"/>
      <c r="D32" s="34"/>
      <c r="E32" s="34"/>
      <c r="F32" s="34"/>
      <c r="G32" s="34"/>
    </row>
    <row r="33" spans="1:7" ht="15.75">
      <c r="A33" s="34"/>
      <c r="B33" s="34"/>
      <c r="C33" s="34"/>
      <c r="D33" s="34"/>
      <c r="E33" s="34"/>
      <c r="F33" s="34"/>
      <c r="G33" s="34"/>
    </row>
    <row r="34" spans="1:7" ht="15.75">
      <c r="A34" s="41"/>
      <c r="B34" s="34"/>
      <c r="C34" s="34"/>
      <c r="D34" s="34"/>
      <c r="E34" s="34"/>
      <c r="F34" s="34"/>
      <c r="G34" s="34"/>
    </row>
    <row r="35" spans="1:7" ht="15.75">
      <c r="A35" s="41"/>
      <c r="B35" s="34"/>
      <c r="C35" s="34"/>
      <c r="D35" s="34"/>
      <c r="E35" s="34"/>
      <c r="F35" s="34"/>
      <c r="G35" s="34"/>
    </row>
    <row r="36" spans="1:7" ht="15.75">
      <c r="A36" s="41"/>
      <c r="B36" s="34"/>
      <c r="C36" s="34"/>
      <c r="D36" s="34"/>
      <c r="E36" s="34"/>
      <c r="F36" s="34"/>
      <c r="G36" s="34"/>
    </row>
  </sheetData>
  <sheetProtection/>
  <mergeCells count="3">
    <mergeCell ref="A6:X6"/>
    <mergeCell ref="A7:X7"/>
    <mergeCell ref="A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2011-12-26T04:10:39Z</cp:lastPrinted>
  <dcterms:created xsi:type="dcterms:W3CDTF">2006-09-16T00:00:00Z</dcterms:created>
  <dcterms:modified xsi:type="dcterms:W3CDTF">2011-12-26T04:13:40Z</dcterms:modified>
  <cp:category/>
  <cp:version/>
  <cp:contentType/>
  <cp:contentStatus/>
</cp:coreProperties>
</file>